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Siret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ACT!$1:$5</definedName>
    <definedName name="_xlnm.Print_Titles" localSheetId="4">EFE!$1:$5</definedName>
    <definedName name="_xlnm.Print_Titles" localSheetId="2">ESF!$1:$5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4" l="1"/>
  <c r="C64" i="60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E14" i="59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D65" i="60" l="1"/>
  <c r="D48" i="60"/>
  <c r="D51" i="60"/>
  <c r="D90" i="60"/>
  <c r="D64" i="60"/>
  <c r="D10" i="60"/>
  <c r="D83" i="60"/>
  <c r="D69" i="60"/>
  <c r="D56" i="60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<sst xmlns="http://schemas.openxmlformats.org/spreadsheetml/2006/main" count="860" uniqueCount="604">
  <si>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</si>
  <si>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</si>
  <si>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</si>
  <si>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</si>
  <si>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</si>
  <si>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</si>
  <si>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</si>
  <si>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</si>
  <si>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</si>
  <si>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</si>
  <si>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</si>
  <si>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</si>
  <si>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</si>
  <si>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</si>
  <si>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</si>
  <si>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</si>
  <si>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</si>
  <si>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</si>
  <si>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</si>
  <si>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</si>
  <si>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</si>
  <si>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</si>
  <si>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</si>
  <si>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</si>
  <si>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</si>
  <si>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</si>
  <si>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</si>
  <si>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</si>
  <si>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</si>
  <si>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</si>
  <si>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</si>
  <si>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</si>
  <si>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</si>
  <si>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</si>
  <si>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</si>
  <si>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</si>
  <si>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</si>
  <si>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</si>
  <si>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</si>
  <si>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</si>
  <si>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</si>
  <si>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</si>
  <si>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</si>
  <si>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</si>
  <si>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</si>
  <si>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</si>
  <si>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</si>
  <si>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</si>
  <si>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</si>
  <si>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</si>
  <si>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</si>
  <si>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</si>
  <si>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</si>
  <si>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</si>
  <si>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</si>
  <si>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</si>
  <si>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</si>
  <si>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</si>
  <si>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</si>
  <si>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</si>
  <si>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</si>
  <si>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</si>
  <si>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</si>
  <si>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</si>
  <si>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</si>
  <si>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</si>
  <si>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</si>
  <si>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</si>
  <si>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</si>
  <si>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</si>
  <si>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</si>
  <si>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</si>
  <si>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</si>
  <si>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</si>
  <si>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</si>
  <si>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</si>
  <si>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</si>
  <si>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</si>
  <si>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</si>
  <si>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</si>
  <si>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</si>
  <si>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</si>
  <si>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</si>
  <si>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</si>
  <si>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</si>
  <si>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</si>
  <si>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</si>
  <si>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</si>
  <si>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</si>
  <si>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</si>
  <si>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</si>
  <si>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</si>
  <si>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</si>
  <si>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</si>
  <si>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</si>
  <si>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</si>
  <si>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</si>
  <si>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</si>
  <si>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</si>
  <si>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</si>
  <si>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</si>
  <si>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</si>
  <si>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</si>
  <si>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</si>
  <si>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</si>
  <si>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</si>
  <si>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</si>
  <si>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</si>
  <si>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</si>
  <si>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</si>
  <si>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</si>
  <si>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</si>
  <si>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</si>
  <si>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</si>
  <si>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</si>
  <si>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</si>
  <si>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</si>
  <si>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</si>
  <si>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</si>
  <si>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</si>
  <si>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</si>
  <si>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</si>
  <si>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</si>
  <si>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</si>
  <si>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</si>
  <si>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</si>
  <si>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</si>
  <si>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</si>
  <si>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</si>
  <si>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</si>
  <si>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</si>
  <si>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</si>
  <si>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</si>
  <si>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</si>
  <si>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</si>
  <si>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</si>
  <si>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</si>
  <si>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</si>
  <si>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</si>
  <si>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</si>
  <si>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</si>
  <si>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</si>
  <si>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</si>
  <si>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</si>
  <si>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</si>
  <si>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</si>
  <si>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</si>
  <si>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</si>
  <si>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</si>
  <si>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</si>
  <si>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</si>
  <si>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</si>
  <si>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</si>
  <si>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</si>
  <si>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</si>
  <si>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</si>
  <si>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</si>
  <si>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</si>
  <si>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</si>
  <si>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</si>
  <si>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</si>
  <si>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</si>
  <si>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</si>
  <si>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</si>
  <si>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</si>
  <si>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</si>
  <si>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</si>
  <si>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</si>
  <si>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</si>
  <si>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</si>
  <si>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</si>
  <si>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</si>
  <si>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</si>
  <si>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</si>
  <si>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</si>
  <si>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</si>
  <si>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</si>
  <si>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</si>
  <si>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</si>
  <si>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</si>
  <si>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</si>
  <si>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</si>
  <si>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</si>
  <si>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</si>
  <si>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</si>
  <si>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</si>
  <si>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</si>
  <si>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</si>
  <si>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</si>
  <si>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</si>
  <si>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</si>
  <si>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</si>
  <si>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</si>
  <si>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</si>
  <si>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</si>
  <si>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</si>
  <si>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</si>
  <si>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</si>
  <si>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</si>
  <si>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</si>
  <si>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</si>
  <si>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</si>
  <si>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</si>
  <si>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</si>
  <si>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</si>
  <si>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</si>
  <si>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</si>
  <si>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</si>
  <si>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</si>
  <si>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</si>
  <si>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</si>
  <si>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</si>
  <si>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</si>
  <si>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</si>
  <si>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</si>
  <si>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</si>
  <si>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</si>
  <si>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</si>
  <si>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</si>
  <si>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</si>
  <si>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</si>
  <si>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</si>
  <si>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</si>
  <si>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</si>
  <si>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</si>
  <si>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</si>
  <si>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</si>
  <si>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</si>
  <si>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</si>
  <si>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</si>
  <si>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</si>
  <si>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</si>
  <si>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</si>
  <si>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</si>
  <si>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</si>
  <si>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</si>
  <si>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</si>
  <si>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</si>
  <si>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</si>
  <si>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</si>
  <si>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</si>
  <si>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</si>
  <si>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</si>
  <si>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</si>
  <si>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</si>
  <si>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</si>
  <si>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</si>
  <si>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</si>
  <si>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</si>
  <si>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</si>
  <si>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</si>
  <si>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</si>
  <si>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</si>
  <si>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</si>
  <si>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</si>
  <si>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</si>
  <si>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</si>
  <si>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</si>
  <si>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</si>
  <si>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</si>
  <si>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</si>
  <si>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</si>
  <si>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</si>
  <si>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</si>
  <si>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</si>
  <si>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</si>
  <si>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</si>
  <si>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</si>
  <si>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</si>
  <si>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</si>
  <si>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</si>
  <si>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</si>
  <si>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</si>
  <si>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</si>
  <si>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</si>
  <si>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</si>
  <si>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</si>
  <si>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</si>
  <si>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</si>
  <si>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</si>
  <si>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</si>
  <si>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</si>
  <si>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</si>
  <si>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</si>
  <si>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</si>
  <si>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</si>
  <si>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</si>
  <si>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</si>
  <si>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</si>
  <si>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</si>
  <si>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</si>
  <si>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</si>
  <si>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</si>
  <si>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</si>
  <si>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</si>
  <si>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</si>
  <si>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</si>
  <si>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</si>
  <si>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</si>
  <si>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</si>
  <si>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</si>
  <si>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</si>
  <si>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</si>
  <si>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</si>
  <si>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</si>
  <si>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</si>
  <si>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</si>
  <si>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</si>
  <si>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</si>
  <si>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</si>
  <si>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</si>
  <si>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</si>
  <si>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</si>
  <si>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</si>
  <si>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</si>
  <si>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</si>
  <si>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</si>
  <si>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</si>
  <si>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</si>
  <si>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</si>
  <si>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</si>
  <si>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</si>
  <si>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</si>
  <si>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</si>
  <si>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</si>
  <si>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</si>
  <si>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</si>
  <si>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</si>
  <si>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</si>
  <si>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</si>
  <si>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</si>
  <si>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</si>
  <si>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</si>
  <si>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</si>
  <si>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</si>
  <si>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</si>
  <si>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</si>
  <si>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</si>
  <si>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</si>
  <si>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</si>
  <si>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</si>
  <si>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</si>
  <si>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</si>
  <si>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</si>
  <si>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</si>
  <si>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</si>
  <si>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</si>
  <si>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</si>
  <si>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</si>
  <si>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</si>
  <si>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</si>
  <si>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</si>
  <si>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</si>
  <si>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</si>
  <si>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</si>
  <si>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</si>
  <si>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</si>
  <si>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</si>
  <si>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</si>
  <si>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</si>
  <si>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</si>
  <si>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</si>
  <si>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</si>
  <si>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</si>
  <si>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</si>
  <si>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</si>
  <si>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</si>
  <si>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</si>
  <si>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</si>
  <si>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</si>
  <si>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</si>
  <si>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</si>
  <si>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</si>
  <si>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</si>
  <si>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</si>
  <si>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</si>
  <si>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</si>
  <si>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</si>
  <si>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</si>
  <si>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</si>
  <si>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</si>
  <si>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</si>
  <si>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</si>
  <si>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</si>
  <si>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</si>
  <si>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</si>
  <si>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</si>
  <si>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</si>
  <si>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</si>
  <si>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</si>
  <si>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</si>
  <si>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</si>
  <si>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</si>
  <si>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</si>
  <si>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</si>
  <si>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</si>
  <si>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</si>
  <si>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</si>
  <si>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</si>
  <si>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</si>
  <si>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</si>
  <si>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</si>
  <si>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</si>
  <si>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</si>
  <si>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</si>
  <si>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</si>
  <si>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</si>
  <si>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</si>
  <si>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</si>
  <si>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</si>
  <si>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</si>
  <si>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</si>
  <si>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</si>
  <si>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</si>
  <si>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</si>
  <si>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</si>
  <si>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</si>
  <si>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</si>
  <si>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</si>
  <si>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</si>
  <si>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</si>
  <si>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</si>
  <si>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</si>
  <si>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</si>
  <si>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</si>
  <si>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</si>
  <si>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</si>
  <si>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</si>
  <si>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</si>
  <si>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</si>
  <si>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</si>
  <si>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</si>
  <si>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</si>
  <si>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</si>
  <si>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</si>
  <si>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</si>
  <si>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</si>
  <si>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</si>
  <si>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</si>
  <si>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</si>
  <si>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</si>
  <si>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</si>
  <si>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</si>
  <si>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</si>
  <si>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</si>
  <si>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</si>
  <si>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</si>
  <si>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</si>
  <si>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</si>
  <si>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</si>
  <si>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</si>
  <si>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</si>
  <si>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</si>
  <si>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</si>
  <si>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</si>
  <si>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</si>
  <si>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</si>
  <si>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</si>
  <si>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</si>
  <si>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</si>
  <si>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</si>
  <si>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</si>
  <si>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</si>
  <si>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</si>
  <si>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</si>
  <si>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</si>
  <si>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</si>
  <si>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</si>
  <si>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</si>
  <si>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</si>
  <si>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</si>
  <si>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</si>
  <si>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</si>
  <si>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</si>
  <si>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</si>
  <si>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</si>
  <si>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</si>
  <si>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</si>
  <si>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</si>
  <si>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</si>
  <si>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</si>
  <si>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</si>
  <si>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</si>
  <si>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</si>
  <si>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</si>
  <si>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</si>
  <si>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</si>
  <si>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</si>
  <si>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</si>
  <si>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</si>
  <si>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</si>
  <si>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</si>
  <si>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</si>
  <si>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</si>
  <si>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</si>
  <si>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</si>
  <si>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</si>
  <si>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</si>
  <si>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</si>
  <si>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</si>
  <si>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</si>
  <si>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</si>
  <si>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</si>
  <si>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</si>
  <si>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</si>
  <si>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</si>
  <si>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</si>
  <si>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</si>
  <si>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</si>
  <si>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</si>
  <si>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</si>
  <si>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</si>
  <si>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</si>
  <si>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</si>
  <si>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</si>
  <si>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</si>
  <si>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</si>
  <si>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</si>
  <si>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</si>
  <si>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</si>
  <si>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</si>
  <si>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</si>
  <si>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</si>
  <si>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</si>
  <si>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</si>
  <si>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</si>
  <si>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</si>
  <si>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</si>
  <si>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</si>
  <si>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</si>
  <si>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</si>
  <si>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</si>
  <si>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</si>
  <si>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</si>
  <si>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</si>
  <si>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</si>
  <si>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</si>
  <si>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</si>
  <si>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</si>
  <si>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</si>
  <si>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</si>
  <si>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</si>
  <si>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</si>
  <si>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</si>
  <si>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</si>
  <si>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</si>
  <si>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</si>
  <si>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</si>
  <si>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</si>
  <si>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</si>
  <si>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</si>
  <si>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</si>
  <si>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</si>
  <si>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</si>
  <si>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</si>
  <si>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</si>
  <si>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</si>
  <si>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</si>
  <si>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</si>
  <si>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</si>
  <si>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</si>
  <si>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</si>
  <si>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</si>
  <si>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</si>
  <si>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</si>
  <si>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</si>
  <si>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</si>
  <si>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</si>
  <si>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</si>
  <si>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</si>
  <si>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</si>
  <si>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</si>
  <si>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</si>
  <si>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</si>
  <si>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</si>
  <si>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</si>
  <si>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</si>
  <si>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</si>
  <si>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</si>
  <si>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</si>
  <si>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</si>
  <si>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</si>
  <si>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</si>
  <si>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</si>
  <si>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</si>
  <si>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</si>
  <si>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</si>
  <si>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</si>
  <si>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</si>
  <si>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</si>
  <si>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</si>
  <si>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</si>
  <si>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</si>
  <si>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</si>
  <si>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</si>
  <si>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</si>
  <si>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</si>
  <si>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</si>
  <si>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</si>
  <si>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</si>
  <si>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</si>
  <si>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Del 1 de Enero al 31 de Marzo de 2025</t>
  </si>
  <si>
    <t>"Sin Informacion que Relevar"</t>
  </si>
  <si>
    <t>UNIVERSIDAD TECNOLÓGICA DEL SUROESTE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</si>
</sst>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2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8" fillId="7" borderId="1" xfId="13" applyFont="1" applyFill="1" applyBorder="1" applyAlignment="1">
      <alignment horizontal="center" vertical="center"/>
    </xf>
    <xf numFmtId="0" fontId="5" fillId="0" borderId="1" xfId="10" applyFont="1" applyBorder="1"/>
    <xf numFmtId="0" fontId="1" fillId="3" borderId="0" xfId="8" applyFont="1" applyFill="1" applyAlignment="1">
      <alignment horizontal="center" vertical="center"/>
    </xf>
    <xf numFmtId="0" fontId="11" fillId="3" borderId="16" xfId="8" applyFont="1" applyFill="1" applyBorder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3" fontId="11" fillId="4" borderId="0" xfId="8" applyNumberFormat="1" applyFont="1" applyFill="1"/>
    <xf numFmtId="3" fontId="11" fillId="4" borderId="0" xfId="12" applyNumberFormat="1" applyFont="1" applyFill="1"/>
    <xf numFmtId="3" fontId="12" fillId="5" borderId="0" xfId="12" applyNumberFormat="1" applyFont="1" applyFill="1"/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9" fontId="1" fillId="0" borderId="0" xfId="14" applyFont="1"/>
    <xf numFmtId="9" fontId="8" fillId="0" borderId="0" xfId="14" applyFont="1"/>
    <xf numFmtId="3" fontId="12" fillId="5" borderId="0" xfId="8" applyNumberFormat="1" applyFont="1" applyFill="1"/>
    <xf numFmtId="3" fontId="12" fillId="6" borderId="0" xfId="8" applyNumberFormat="1" applyFont="1" applyFill="1"/>
    <xf numFmtId="3" fontId="11" fillId="8" borderId="0" xfId="0" applyNumberFormat="1" applyFont="1" applyFill="1"/>
    <xf numFmtId="3" fontId="12" fillId="9" borderId="0" xfId="0" applyNumberFormat="1" applyFont="1" applyFill="1"/>
    <xf numFmtId="3" fontId="9" fillId="0" borderId="0" xfId="0" applyNumberFormat="1" applyFont="1"/>
    <xf numFmtId="3" fontId="11" fillId="4" borderId="0" xfId="9" applyNumberFormat="1" applyFont="1" applyFill="1"/>
    <xf numFmtId="3" fontId="12" fillId="5" borderId="0" xfId="9" applyNumberFormat="1" applyFont="1" applyFill="1"/>
    <xf numFmtId="3" fontId="9" fillId="0" borderId="0" xfId="9" applyNumberFormat="1" applyFont="1"/>
    <xf numFmtId="3" fontId="8" fillId="3" borderId="0" xfId="9" applyNumberFormat="1" applyFont="1" applyFill="1" applyAlignment="1">
      <alignment horizontal="right" vertical="center"/>
    </xf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0" fontId="12" fillId="5" borderId="0" xfId="9" applyNumberFormat="1" applyFont="1" applyFill="1" applyAlignment="1">
      <alignment horizontal="center"/>
    </xf>
    <xf numFmtId="0" fontId="1" fillId="3" borderId="0" xfId="9" applyFont="1" applyFill="1" applyAlignment="1">
      <alignment horizontal="center" vertical="center"/>
    </xf>
    <xf numFmtId="0" fontId="11" fillId="4" borderId="0" xfId="9" applyNumberFormat="1" applyFont="1" applyFill="1"/>
    <xf numFmtId="3" fontId="5" fillId="0" borderId="0" xfId="10" applyNumberFormat="1" applyFont="1"/>
    <xf numFmtId="43" fontId="9" fillId="0" borderId="0" xfId="18" applyFont="1"/>
    <xf numFmtId="0" fontId="11" fillId="3" borderId="15" xfId="8" applyFont="1" applyFill="1" applyBorder="1" applyAlignment="1">
      <alignment vertical="center"/>
    </xf>
    <xf numFmtId="0" fontId="11" fillId="3" borderId="18" xfId="8" applyFont="1" applyFill="1" applyBorder="1" applyAlignment="1">
      <alignment vertical="center"/>
    </xf>
    <xf numFmtId="0" fontId="1" fillId="3" borderId="0" xfId="8" applyFont="1" applyFill="1" applyAlignment="1">
      <alignment horizontal="center" vertical="center" wrapText="1"/>
    </xf>
    <xf numFmtId="0" fontId="1" fillId="3" borderId="0" xfId="8" applyFont="1" applyFill="1" applyAlignment="1">
      <alignment horizontal="left" vertical="center" wrapText="1"/>
    </xf>
    <xf numFmtId="0" fontId="11" fillId="4" borderId="0" xfId="8" applyFont="1" applyFill="1" applyAlignment="1">
      <alignment wrapText="1"/>
    </xf>
    <xf numFmtId="0" fontId="12" fillId="5" borderId="0" xfId="8" applyFont="1" applyFill="1" applyAlignment="1">
      <alignment wrapText="1"/>
    </xf>
    <xf numFmtId="0" fontId="9" fillId="0" borderId="0" xfId="8" applyFont="1" applyAlignment="1">
      <alignment wrapText="1"/>
    </xf>
    <xf numFmtId="0" fontId="12" fillId="6" borderId="0" xfId="8" applyFont="1" applyFill="1" applyAlignment="1">
      <alignment wrapText="1"/>
    </xf>
    <xf numFmtId="3" fontId="8" fillId="3" borderId="0" xfId="8" applyNumberFormat="1" applyFont="1" applyFill="1" applyAlignment="1">
      <alignment horizontal="right" vertical="center" wrapText="1"/>
    </xf>
    <xf numFmtId="3" fontId="11" fillId="4" borderId="0" xfId="8" applyNumberFormat="1" applyFont="1" applyFill="1" applyAlignment="1">
      <alignment wrapText="1"/>
    </xf>
    <xf numFmtId="3" fontId="12" fillId="5" borderId="0" xfId="8" applyNumberFormat="1" applyFont="1" applyFill="1" applyAlignment="1">
      <alignment wrapText="1"/>
    </xf>
    <xf numFmtId="3" fontId="9" fillId="0" borderId="0" xfId="8" applyNumberFormat="1" applyFont="1" applyAlignment="1">
      <alignment wrapText="1"/>
    </xf>
    <xf numFmtId="3" fontId="12" fillId="6" borderId="0" xfId="8" applyNumberFormat="1" applyFont="1" applyFill="1" applyAlignment="1">
      <alignment wrapText="1"/>
    </xf>
    <xf numFmtId="3" fontId="9" fillId="2" borderId="0" xfId="8" applyNumberFormat="1" applyFont="1" applyFill="1" applyAlignment="1">
      <alignment wrapText="1"/>
    </xf>
    <xf numFmtId="3" fontId="11" fillId="8" borderId="0" xfId="0" applyNumberFormat="1" applyFont="1" applyFill="1" applyAlignment="1">
      <alignment wrapText="1"/>
    </xf>
    <xf numFmtId="3" fontId="12" fillId="10" borderId="0" xfId="0" applyNumberFormat="1" applyFont="1" applyFill="1" applyAlignment="1">
      <alignment wrapText="1"/>
    </xf>
    <xf numFmtId="3" fontId="9" fillId="0" borderId="0" xfId="0" applyNumberFormat="1" applyFont="1" applyAlignment="1">
      <alignment wrapText="1"/>
    </xf>
    <xf numFmtId="0" fontId="12" fillId="5" borderId="0" xfId="8" applyFont="1" applyFill="1" applyAlignment="1">
      <alignment vertical="center"/>
    </xf>
    <xf numFmtId="3" fontId="12" fillId="5" borderId="0" xfId="8" applyNumberFormat="1" applyFont="1" applyFill="1" applyAlignment="1">
      <alignment vertical="center"/>
    </xf>
    <xf numFmtId="0" fontId="12" fillId="5" borderId="0" xfId="8" applyNumberFormat="1" applyFont="1" applyFill="1" applyAlignment="1">
      <alignment vertical="center" wrapText="1"/>
    </xf>
    <xf numFmtId="3" fontId="12" fillId="5" borderId="0" xfId="8" applyNumberFormat="1" applyFont="1" applyFill="1" applyAlignment="1">
      <alignment vertical="center" wrapText="1"/>
    </xf>
    <xf numFmtId="0" fontId="12" fillId="5" borderId="0" xfId="8" applyFont="1" applyFill="1" applyAlignment="1">
      <alignment vertical="center" wrapText="1"/>
    </xf>
    <xf numFmtId="0" fontId="11" fillId="8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0" xfId="8" applyFont="1" applyAlignment="1">
      <alignment vertical="center"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9" fillId="0" borderId="0" xfId="0" applyFont="1" applyAlignment="1">
      <alignment horizontal="left" wrapText="1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17" fillId="0" borderId="0" xfId="9" applyNumberFormat="1" applyFont="1" applyAlignment="1">
      <alignment horizontal="center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47</xdr:row>
      <xdr:rowOff>0</xdr:rowOff>
    </xdr:from>
    <xdr:ext cx="8267700" cy="1171575"/>
    <xdr:sp macro="" textlink="">
      <xdr:nvSpPr>
        <xdr:cNvPr id="2" name="CuadroTexto 1"/>
        <xdr:cNvSpPr txBox="1"/>
      </xdr:nvSpPr>
      <xdr:spPr>
        <a:xfrm>
          <a:off x="0" y="7000875"/>
          <a:ext cx="8267700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215</xdr:row>
      <xdr:rowOff>0</xdr:rowOff>
    </xdr:from>
    <xdr:ext cx="8267700" cy="1171575"/>
    <xdr:sp macro="" textlink="">
      <xdr:nvSpPr>
        <xdr:cNvPr id="2" name="CuadroTexto 1"/>
        <xdr:cNvSpPr txBox="1"/>
      </xdr:nvSpPr>
      <xdr:spPr>
        <a:xfrm>
          <a:off x="0" y="33099375"/>
          <a:ext cx="8267700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452437</xdr:colOff>
      <xdr:row>173</xdr:row>
      <xdr:rowOff>130968</xdr:rowOff>
    </xdr:from>
    <xdr:ext cx="8267700" cy="1171575"/>
    <xdr:sp macro="" textlink="">
      <xdr:nvSpPr>
        <xdr:cNvPr id="2" name="CuadroTexto 1"/>
        <xdr:cNvSpPr txBox="1"/>
      </xdr:nvSpPr>
      <xdr:spPr>
        <a:xfrm>
          <a:off x="452437" y="25229343"/>
          <a:ext cx="8267700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</xdr:row>
      <xdr:rowOff>114300</xdr:rowOff>
    </xdr:from>
    <xdr:ext cx="7572375" cy="1171575"/>
    <xdr:sp macro="" textlink="">
      <xdr:nvSpPr>
        <xdr:cNvPr id="2" name="CuadroTexto 1"/>
        <xdr:cNvSpPr txBox="1"/>
      </xdr:nvSpPr>
      <xdr:spPr>
        <a:xfrm>
          <a:off x="0" y="4924425"/>
          <a:ext cx="7572375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14654</xdr:colOff>
      <xdr:row>147</xdr:row>
      <xdr:rowOff>87922</xdr:rowOff>
    </xdr:from>
    <xdr:ext cx="7496908" cy="842597"/>
    <xdr:sp macro="" textlink="">
      <xdr:nvSpPr>
        <xdr:cNvPr id="2" name="CuadroTexto 1"/>
        <xdr:cNvSpPr txBox="1"/>
      </xdr:nvSpPr>
      <xdr:spPr>
        <a:xfrm>
          <a:off x="681404" y="21335999"/>
          <a:ext cx="7496908" cy="8425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______________________________________________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</xdr:row>
      <xdr:rowOff>0</xdr:rowOff>
    </xdr:from>
    <xdr:ext cx="7496908" cy="1171575"/>
    <xdr:sp macro="" textlink="">
      <xdr:nvSpPr>
        <xdr:cNvPr id="2" name="CuadroTexto 1"/>
        <xdr:cNvSpPr txBox="1"/>
      </xdr:nvSpPr>
      <xdr:spPr>
        <a:xfrm>
          <a:off x="219075" y="4000500"/>
          <a:ext cx="7496908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______________________________________________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104775</xdr:rowOff>
    </xdr:from>
    <xdr:ext cx="7496908" cy="1171575"/>
    <xdr:sp macro="" textlink="">
      <xdr:nvSpPr>
        <xdr:cNvPr id="2" name="CuadroTexto 1"/>
        <xdr:cNvSpPr txBox="1"/>
      </xdr:nvSpPr>
      <xdr:spPr>
        <a:xfrm>
          <a:off x="0" y="6667500"/>
          <a:ext cx="7496908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______________________________________________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60</xdr:row>
      <xdr:rowOff>19050</xdr:rowOff>
    </xdr:from>
    <xdr:ext cx="7496908" cy="1171575"/>
    <xdr:sp macro="" textlink="">
      <xdr:nvSpPr>
        <xdr:cNvPr id="2" name="CuadroTexto 1"/>
        <xdr:cNvSpPr txBox="1"/>
      </xdr:nvSpPr>
      <xdr:spPr>
        <a:xfrm>
          <a:off x="285750" y="8782050"/>
          <a:ext cx="7496908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______________________________________________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F5" sqref="F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203" t="s">
        <v>603</v>
      </c>
      <c r="B1" s="204"/>
      <c r="C1" s="104" t="s">
        <v>495</v>
      </c>
      <c r="D1" s="139">
        <v>2025</v>
      </c>
    </row>
    <row r="2" spans="1:4" ht="16.149999999999999" customHeight="1" x14ac:dyDescent="0.2">
      <c r="A2" s="205" t="s">
        <v>494</v>
      </c>
      <c r="B2" s="206"/>
      <c r="C2" s="10" t="s">
        <v>496</v>
      </c>
      <c r="D2" s="140" t="s">
        <v>501</v>
      </c>
    </row>
    <row r="3" spans="1:4" ht="16.149999999999999" customHeight="1" x14ac:dyDescent="0.2">
      <c r="A3" s="207" t="s">
        <v>601</v>
      </c>
      <c r="B3" s="208"/>
      <c r="C3" s="10" t="s">
        <v>497</v>
      </c>
      <c r="D3" s="140">
        <v>1</v>
      </c>
    </row>
    <row r="4" spans="1:4" ht="16.149999999999999" customHeight="1" x14ac:dyDescent="0.2">
      <c r="A4" s="209" t="s">
        <v>516</v>
      </c>
      <c r="B4" s="210"/>
      <c r="C4" s="177"/>
      <c r="D4" s="178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topLeftCell="A7" zoomScaleNormal="100" workbookViewId="0">
      <selection activeCell="B16" sqref="B16"/>
    </sheetView>
  </sheetViews>
  <sheetFormatPr baseColWidth="10" defaultColWidth="9.140625" defaultRowHeight="11.25" x14ac:dyDescent="0.2"/>
  <cols>
    <col min="1" max="1" width="8.42578125" style="14" customWidth="1"/>
    <col min="2" max="2" width="91.5703125" style="14" customWidth="1"/>
    <col min="3" max="3" width="8.7109375" style="147" bestFit="1" customWidth="1"/>
    <col min="4" max="4" width="11.140625" style="14" bestFit="1" customWidth="1"/>
    <col min="5" max="5" width="9.5703125" style="14" bestFit="1" customWidth="1"/>
    <col min="6" max="6" width="11.140625" style="14" bestFit="1" customWidth="1"/>
    <col min="7" max="7" width="9.28515625" style="14" bestFit="1" customWidth="1"/>
    <col min="8" max="16384" width="9.140625" style="14"/>
  </cols>
  <sheetData>
    <row r="1" spans="1:5" s="19" customFormat="1" ht="18.95" customHeight="1" x14ac:dyDescent="0.25">
      <c r="A1" s="206" t="s">
        <v>603</v>
      </c>
      <c r="B1" s="206"/>
      <c r="C1" s="206"/>
      <c r="D1" s="10" t="s">
        <v>498</v>
      </c>
      <c r="E1" s="138">
        <v>2025</v>
      </c>
    </row>
    <row r="2" spans="1:5" s="11" customFormat="1" ht="18.95" customHeight="1" x14ac:dyDescent="0.25">
      <c r="A2" s="206" t="s">
        <v>503</v>
      </c>
      <c r="B2" s="206"/>
      <c r="C2" s="206"/>
      <c r="D2" s="10" t="s">
        <v>499</v>
      </c>
      <c r="E2" s="138" t="s">
        <v>501</v>
      </c>
    </row>
    <row r="3" spans="1:5" s="11" customFormat="1" ht="18.95" customHeight="1" x14ac:dyDescent="0.25">
      <c r="A3" s="206" t="s">
        <v>601</v>
      </c>
      <c r="B3" s="206"/>
      <c r="C3" s="206"/>
      <c r="D3" s="10" t="s">
        <v>500</v>
      </c>
      <c r="E3" s="138">
        <v>1</v>
      </c>
    </row>
    <row r="4" spans="1:5" s="11" customFormat="1" ht="18.95" customHeight="1" x14ac:dyDescent="0.25">
      <c r="A4" s="206" t="s">
        <v>516</v>
      </c>
      <c r="B4" s="206"/>
      <c r="C4" s="206"/>
      <c r="D4" s="10"/>
      <c r="E4" s="18"/>
    </row>
    <row r="5" spans="1:5" x14ac:dyDescent="0.2">
      <c r="A5" s="12" t="s">
        <v>116</v>
      </c>
      <c r="B5" s="13"/>
      <c r="C5" s="141"/>
      <c r="D5" s="13"/>
      <c r="E5" s="13"/>
    </row>
    <row r="7" spans="1:5" x14ac:dyDescent="0.2">
      <c r="A7" s="37" t="s">
        <v>559</v>
      </c>
      <c r="B7" s="37"/>
      <c r="C7" s="142"/>
      <c r="D7" s="37"/>
      <c r="E7" s="37"/>
    </row>
    <row r="8" spans="1:5" x14ac:dyDescent="0.2">
      <c r="A8" s="38" t="s">
        <v>86</v>
      </c>
      <c r="B8" s="38" t="s">
        <v>83</v>
      </c>
      <c r="C8" s="143" t="s">
        <v>84</v>
      </c>
      <c r="D8" s="134" t="s">
        <v>276</v>
      </c>
      <c r="E8" s="135" t="s">
        <v>597</v>
      </c>
    </row>
    <row r="9" spans="1:5" x14ac:dyDescent="0.2">
      <c r="A9" s="106">
        <v>4000</v>
      </c>
      <c r="B9" s="105" t="s">
        <v>557</v>
      </c>
      <c r="C9" s="144">
        <f>SUM(C10+C57+C69)</f>
        <v>16784702.399999999</v>
      </c>
      <c r="D9" s="148">
        <v>1</v>
      </c>
      <c r="E9" s="39"/>
    </row>
    <row r="10" spans="1:5" x14ac:dyDescent="0.2">
      <c r="A10" s="106">
        <v>4100</v>
      </c>
      <c r="B10" s="105" t="s">
        <v>223</v>
      </c>
      <c r="C10" s="144">
        <f>SUM(C11+C21+C27+C30+C36+C39+C48)</f>
        <v>3743910</v>
      </c>
      <c r="D10" s="148">
        <f>C10*D9/C9</f>
        <v>0.22305489312697022</v>
      </c>
      <c r="E10" s="39"/>
    </row>
    <row r="11" spans="1:5" x14ac:dyDescent="0.2">
      <c r="A11" s="106">
        <v>4110</v>
      </c>
      <c r="B11" s="105" t="s">
        <v>224</v>
      </c>
      <c r="C11" s="144">
        <f>SUM(C12:C20)</f>
        <v>0</v>
      </c>
      <c r="D11" s="78">
        <v>0</v>
      </c>
      <c r="E11" s="39"/>
    </row>
    <row r="12" spans="1:5" x14ac:dyDescent="0.2">
      <c r="A12" s="40">
        <v>4111</v>
      </c>
      <c r="B12" s="41" t="s">
        <v>225</v>
      </c>
      <c r="C12" s="145">
        <v>0</v>
      </c>
      <c r="D12" s="78">
        <v>0</v>
      </c>
      <c r="E12" s="39"/>
    </row>
    <row r="13" spans="1:5" x14ac:dyDescent="0.2">
      <c r="A13" s="40">
        <v>4112</v>
      </c>
      <c r="B13" s="41" t="s">
        <v>226</v>
      </c>
      <c r="C13" s="145">
        <v>0</v>
      </c>
      <c r="D13" s="78">
        <v>0</v>
      </c>
      <c r="E13" s="39"/>
    </row>
    <row r="14" spans="1:5" x14ac:dyDescent="0.2">
      <c r="A14" s="40">
        <v>4113</v>
      </c>
      <c r="B14" s="41" t="s">
        <v>227</v>
      </c>
      <c r="C14" s="145">
        <v>0</v>
      </c>
      <c r="D14" s="78">
        <v>0</v>
      </c>
      <c r="E14" s="39"/>
    </row>
    <row r="15" spans="1:5" x14ac:dyDescent="0.2">
      <c r="A15" s="40">
        <v>4114</v>
      </c>
      <c r="B15" s="41" t="s">
        <v>228</v>
      </c>
      <c r="C15" s="145">
        <v>0</v>
      </c>
      <c r="D15" s="78">
        <v>0</v>
      </c>
      <c r="E15" s="39"/>
    </row>
    <row r="16" spans="1:5" x14ac:dyDescent="0.2">
      <c r="A16" s="40">
        <v>4115</v>
      </c>
      <c r="B16" s="41" t="s">
        <v>229</v>
      </c>
      <c r="C16" s="145">
        <v>0</v>
      </c>
      <c r="D16" s="78">
        <v>0</v>
      </c>
      <c r="E16" s="39"/>
    </row>
    <row r="17" spans="1:5" x14ac:dyDescent="0.2">
      <c r="A17" s="40">
        <v>4116</v>
      </c>
      <c r="B17" s="41" t="s">
        <v>230</v>
      </c>
      <c r="C17" s="145">
        <v>0</v>
      </c>
      <c r="D17" s="78">
        <v>0</v>
      </c>
      <c r="E17" s="39"/>
    </row>
    <row r="18" spans="1:5" x14ac:dyDescent="0.2">
      <c r="A18" s="40">
        <v>4117</v>
      </c>
      <c r="B18" s="41" t="s">
        <v>231</v>
      </c>
      <c r="C18" s="145">
        <v>0</v>
      </c>
      <c r="D18" s="78">
        <v>0</v>
      </c>
      <c r="E18" s="39"/>
    </row>
    <row r="19" spans="1:5" ht="22.5" x14ac:dyDescent="0.2">
      <c r="A19" s="40">
        <v>4118</v>
      </c>
      <c r="B19" s="42" t="s">
        <v>409</v>
      </c>
      <c r="C19" s="145">
        <v>0</v>
      </c>
      <c r="D19" s="78">
        <v>0</v>
      </c>
      <c r="E19" s="39"/>
    </row>
    <row r="20" spans="1:5" x14ac:dyDescent="0.2">
      <c r="A20" s="40">
        <v>4119</v>
      </c>
      <c r="B20" s="41" t="s">
        <v>232</v>
      </c>
      <c r="C20" s="145">
        <v>0</v>
      </c>
      <c r="D20" s="78">
        <v>0</v>
      </c>
      <c r="E20" s="39"/>
    </row>
    <row r="21" spans="1:5" x14ac:dyDescent="0.2">
      <c r="A21" s="106">
        <v>4120</v>
      </c>
      <c r="B21" s="105" t="s">
        <v>233</v>
      </c>
      <c r="C21" s="144">
        <f>SUM(C22:C26)</f>
        <v>0</v>
      </c>
      <c r="D21" s="148">
        <v>0</v>
      </c>
      <c r="E21" s="39"/>
    </row>
    <row r="22" spans="1:5" x14ac:dyDescent="0.2">
      <c r="A22" s="40">
        <v>4121</v>
      </c>
      <c r="B22" s="41" t="s">
        <v>234</v>
      </c>
      <c r="C22" s="145">
        <v>0</v>
      </c>
      <c r="D22" s="78">
        <v>0</v>
      </c>
      <c r="E22" s="39"/>
    </row>
    <row r="23" spans="1:5" x14ac:dyDescent="0.2">
      <c r="A23" s="40">
        <v>4122</v>
      </c>
      <c r="B23" s="41" t="s">
        <v>410</v>
      </c>
      <c r="C23" s="145">
        <v>0</v>
      </c>
      <c r="D23" s="78">
        <v>0</v>
      </c>
      <c r="E23" s="39"/>
    </row>
    <row r="24" spans="1:5" x14ac:dyDescent="0.2">
      <c r="A24" s="40">
        <v>4123</v>
      </c>
      <c r="B24" s="41" t="s">
        <v>235</v>
      </c>
      <c r="C24" s="145">
        <v>0</v>
      </c>
      <c r="D24" s="78">
        <v>0</v>
      </c>
      <c r="E24" s="39"/>
    </row>
    <row r="25" spans="1:5" x14ac:dyDescent="0.2">
      <c r="A25" s="40">
        <v>4124</v>
      </c>
      <c r="B25" s="41" t="s">
        <v>236</v>
      </c>
      <c r="C25" s="145">
        <v>0</v>
      </c>
      <c r="D25" s="78">
        <v>0</v>
      </c>
      <c r="E25" s="39"/>
    </row>
    <row r="26" spans="1:5" x14ac:dyDescent="0.2">
      <c r="A26" s="40">
        <v>4129</v>
      </c>
      <c r="B26" s="41" t="s">
        <v>237</v>
      </c>
      <c r="C26" s="145">
        <v>0</v>
      </c>
      <c r="D26" s="78">
        <v>0</v>
      </c>
      <c r="E26" s="39"/>
    </row>
    <row r="27" spans="1:5" x14ac:dyDescent="0.2">
      <c r="A27" s="106">
        <v>4130</v>
      </c>
      <c r="B27" s="105" t="s">
        <v>238</v>
      </c>
      <c r="C27" s="144">
        <f>SUM(C28:C29)</f>
        <v>0</v>
      </c>
      <c r="D27" s="148">
        <v>0</v>
      </c>
      <c r="E27" s="39"/>
    </row>
    <row r="28" spans="1:5" x14ac:dyDescent="0.2">
      <c r="A28" s="40">
        <v>4131</v>
      </c>
      <c r="B28" s="41" t="s">
        <v>239</v>
      </c>
      <c r="C28" s="145">
        <v>0</v>
      </c>
      <c r="D28" s="78">
        <v>0</v>
      </c>
      <c r="E28" s="39"/>
    </row>
    <row r="29" spans="1:5" ht="22.5" x14ac:dyDescent="0.2">
      <c r="A29" s="40">
        <v>4132</v>
      </c>
      <c r="B29" s="42" t="s">
        <v>411</v>
      </c>
      <c r="C29" s="145">
        <v>0</v>
      </c>
      <c r="D29" s="78">
        <v>0</v>
      </c>
      <c r="E29" s="39"/>
    </row>
    <row r="30" spans="1:5" x14ac:dyDescent="0.2">
      <c r="A30" s="106">
        <v>4140</v>
      </c>
      <c r="B30" s="105" t="s">
        <v>240</v>
      </c>
      <c r="C30" s="144">
        <f>SUM(C31:C35)</f>
        <v>0</v>
      </c>
      <c r="D30" s="148">
        <v>0</v>
      </c>
      <c r="E30" s="39"/>
    </row>
    <row r="31" spans="1:5" x14ac:dyDescent="0.2">
      <c r="A31" s="40">
        <v>4141</v>
      </c>
      <c r="B31" s="41" t="s">
        <v>241</v>
      </c>
      <c r="C31" s="145">
        <v>0</v>
      </c>
      <c r="D31" s="78">
        <v>0</v>
      </c>
      <c r="E31" s="39"/>
    </row>
    <row r="32" spans="1:5" x14ac:dyDescent="0.2">
      <c r="A32" s="40">
        <v>4143</v>
      </c>
      <c r="B32" s="41" t="s">
        <v>242</v>
      </c>
      <c r="C32" s="145">
        <v>0</v>
      </c>
      <c r="D32" s="78">
        <v>0</v>
      </c>
      <c r="E32" s="39"/>
    </row>
    <row r="33" spans="1:5" x14ac:dyDescent="0.2">
      <c r="A33" s="40">
        <v>4144</v>
      </c>
      <c r="B33" s="41" t="s">
        <v>243</v>
      </c>
      <c r="C33" s="145">
        <v>0</v>
      </c>
      <c r="D33" s="78">
        <v>0</v>
      </c>
      <c r="E33" s="39"/>
    </row>
    <row r="34" spans="1:5" ht="22.5" x14ac:dyDescent="0.2">
      <c r="A34" s="40">
        <v>4145</v>
      </c>
      <c r="B34" s="42" t="s">
        <v>412</v>
      </c>
      <c r="C34" s="145">
        <v>0</v>
      </c>
      <c r="D34" s="78">
        <v>0</v>
      </c>
      <c r="E34" s="39"/>
    </row>
    <row r="35" spans="1:5" x14ac:dyDescent="0.2">
      <c r="A35" s="40">
        <v>4149</v>
      </c>
      <c r="B35" s="41" t="s">
        <v>244</v>
      </c>
      <c r="C35" s="145">
        <v>0</v>
      </c>
      <c r="D35" s="78">
        <v>0</v>
      </c>
      <c r="E35" s="39"/>
    </row>
    <row r="36" spans="1:5" x14ac:dyDescent="0.2">
      <c r="A36" s="106">
        <v>4150</v>
      </c>
      <c r="B36" s="105" t="s">
        <v>413</v>
      </c>
      <c r="C36" s="144">
        <f>SUM(C37:C38)</f>
        <v>0</v>
      </c>
      <c r="D36" s="148">
        <v>0</v>
      </c>
      <c r="E36" s="39"/>
    </row>
    <row r="37" spans="1:5" x14ac:dyDescent="0.2">
      <c r="A37" s="40">
        <v>4151</v>
      </c>
      <c r="B37" s="41" t="s">
        <v>413</v>
      </c>
      <c r="C37" s="145">
        <v>0</v>
      </c>
      <c r="D37" s="78">
        <v>0</v>
      </c>
      <c r="E37" s="39"/>
    </row>
    <row r="38" spans="1:5" ht="22.5" x14ac:dyDescent="0.2">
      <c r="A38" s="40">
        <v>4154</v>
      </c>
      <c r="B38" s="42" t="s">
        <v>414</v>
      </c>
      <c r="C38" s="145">
        <v>0</v>
      </c>
      <c r="D38" s="78">
        <v>0</v>
      </c>
      <c r="E38" s="39"/>
    </row>
    <row r="39" spans="1:5" x14ac:dyDescent="0.2">
      <c r="A39" s="106">
        <v>4160</v>
      </c>
      <c r="B39" s="105" t="s">
        <v>415</v>
      </c>
      <c r="C39" s="144">
        <f>SUM(C40:C47)</f>
        <v>0</v>
      </c>
      <c r="D39" s="148">
        <v>0</v>
      </c>
      <c r="E39" s="39"/>
    </row>
    <row r="40" spans="1:5" x14ac:dyDescent="0.2">
      <c r="A40" s="40">
        <v>4161</v>
      </c>
      <c r="B40" s="41" t="s">
        <v>245</v>
      </c>
      <c r="C40" s="145">
        <v>0</v>
      </c>
      <c r="D40" s="78">
        <v>0</v>
      </c>
      <c r="E40" s="39"/>
    </row>
    <row r="41" spans="1:5" x14ac:dyDescent="0.2">
      <c r="A41" s="40">
        <v>4162</v>
      </c>
      <c r="B41" s="41" t="s">
        <v>246</v>
      </c>
      <c r="C41" s="145">
        <v>0</v>
      </c>
      <c r="D41" s="78">
        <v>0</v>
      </c>
      <c r="E41" s="39"/>
    </row>
    <row r="42" spans="1:5" x14ac:dyDescent="0.2">
      <c r="A42" s="40">
        <v>4163</v>
      </c>
      <c r="B42" s="41" t="s">
        <v>247</v>
      </c>
      <c r="C42" s="145">
        <v>0</v>
      </c>
      <c r="D42" s="78">
        <v>0</v>
      </c>
      <c r="E42" s="39"/>
    </row>
    <row r="43" spans="1:5" x14ac:dyDescent="0.2">
      <c r="A43" s="40">
        <v>4164</v>
      </c>
      <c r="B43" s="41" t="s">
        <v>248</v>
      </c>
      <c r="C43" s="145">
        <v>0</v>
      </c>
      <c r="D43" s="78">
        <v>0</v>
      </c>
      <c r="E43" s="39"/>
    </row>
    <row r="44" spans="1:5" x14ac:dyDescent="0.2">
      <c r="A44" s="40">
        <v>4165</v>
      </c>
      <c r="B44" s="41" t="s">
        <v>249</v>
      </c>
      <c r="C44" s="145">
        <v>0</v>
      </c>
      <c r="D44" s="78">
        <v>0</v>
      </c>
      <c r="E44" s="39"/>
    </row>
    <row r="45" spans="1:5" ht="22.5" x14ac:dyDescent="0.2">
      <c r="A45" s="40">
        <v>4166</v>
      </c>
      <c r="B45" s="42" t="s">
        <v>416</v>
      </c>
      <c r="C45" s="145">
        <v>0</v>
      </c>
      <c r="D45" s="78">
        <v>0</v>
      </c>
      <c r="E45" s="39"/>
    </row>
    <row r="46" spans="1:5" x14ac:dyDescent="0.2">
      <c r="A46" s="40">
        <v>4168</v>
      </c>
      <c r="B46" s="41" t="s">
        <v>250</v>
      </c>
      <c r="C46" s="145">
        <v>0</v>
      </c>
      <c r="D46" s="78">
        <v>0</v>
      </c>
      <c r="E46" s="39"/>
    </row>
    <row r="47" spans="1:5" x14ac:dyDescent="0.2">
      <c r="A47" s="40">
        <v>4169</v>
      </c>
      <c r="B47" s="41" t="s">
        <v>251</v>
      </c>
      <c r="C47" s="145">
        <v>0</v>
      </c>
      <c r="D47" s="78">
        <v>0</v>
      </c>
      <c r="E47" s="39"/>
    </row>
    <row r="48" spans="1:5" x14ac:dyDescent="0.2">
      <c r="A48" s="106">
        <v>4170</v>
      </c>
      <c r="B48" s="105" t="s">
        <v>493</v>
      </c>
      <c r="C48" s="144">
        <f>SUM(C49:C56)</f>
        <v>3743910</v>
      </c>
      <c r="D48" s="148">
        <f>C48*D9/C9</f>
        <v>0.22305489312697022</v>
      </c>
      <c r="E48" s="39"/>
    </row>
    <row r="49" spans="1:5" x14ac:dyDescent="0.2">
      <c r="A49" s="40">
        <v>4171</v>
      </c>
      <c r="B49" s="41" t="s">
        <v>417</v>
      </c>
      <c r="C49" s="145">
        <v>0</v>
      </c>
      <c r="D49" s="78">
        <v>0</v>
      </c>
      <c r="E49" s="39"/>
    </row>
    <row r="50" spans="1:5" x14ac:dyDescent="0.2">
      <c r="A50" s="40">
        <v>4172</v>
      </c>
      <c r="B50" s="41" t="s">
        <v>418</v>
      </c>
      <c r="C50" s="145">
        <v>0</v>
      </c>
      <c r="D50" s="78">
        <v>0</v>
      </c>
      <c r="E50" s="39"/>
    </row>
    <row r="51" spans="1:5" ht="22.5" x14ac:dyDescent="0.2">
      <c r="A51" s="40">
        <v>4173</v>
      </c>
      <c r="B51" s="42" t="s">
        <v>419</v>
      </c>
      <c r="C51" s="145">
        <v>3743910</v>
      </c>
      <c r="D51" s="78">
        <f>C51*D9/C9</f>
        <v>0.22305489312697022</v>
      </c>
      <c r="E51" s="39"/>
    </row>
    <row r="52" spans="1:5" ht="22.5" x14ac:dyDescent="0.2">
      <c r="A52" s="40">
        <v>4174</v>
      </c>
      <c r="B52" s="42" t="s">
        <v>420</v>
      </c>
      <c r="C52" s="145">
        <v>0</v>
      </c>
      <c r="D52" s="78">
        <v>0</v>
      </c>
      <c r="E52" s="39"/>
    </row>
    <row r="53" spans="1:5" ht="22.5" x14ac:dyDescent="0.2">
      <c r="A53" s="40">
        <v>4175</v>
      </c>
      <c r="B53" s="42" t="s">
        <v>421</v>
      </c>
      <c r="C53" s="145">
        <v>0</v>
      </c>
      <c r="D53" s="78">
        <v>0</v>
      </c>
      <c r="E53" s="39"/>
    </row>
    <row r="54" spans="1:5" ht="22.5" x14ac:dyDescent="0.2">
      <c r="A54" s="40">
        <v>4176</v>
      </c>
      <c r="B54" s="42" t="s">
        <v>422</v>
      </c>
      <c r="C54" s="145">
        <v>0</v>
      </c>
      <c r="D54" s="78">
        <v>0</v>
      </c>
      <c r="E54" s="39"/>
    </row>
    <row r="55" spans="1:5" ht="22.5" x14ac:dyDescent="0.2">
      <c r="A55" s="40">
        <v>4177</v>
      </c>
      <c r="B55" s="42" t="s">
        <v>423</v>
      </c>
      <c r="C55" s="145">
        <v>0</v>
      </c>
      <c r="D55" s="78">
        <v>0</v>
      </c>
      <c r="E55" s="39"/>
    </row>
    <row r="56" spans="1:5" x14ac:dyDescent="0.2">
      <c r="A56" s="40">
        <v>4178</v>
      </c>
      <c r="B56" s="42" t="s">
        <v>424</v>
      </c>
      <c r="C56" s="145">
        <v>0</v>
      </c>
      <c r="D56" s="78">
        <f>C57*D9/C9</f>
        <v>0.7763536558145947</v>
      </c>
      <c r="E56" s="39"/>
    </row>
    <row r="57" spans="1:5" ht="33.75" x14ac:dyDescent="0.2">
      <c r="A57" s="106">
        <v>4200</v>
      </c>
      <c r="B57" s="107" t="s">
        <v>425</v>
      </c>
      <c r="C57" s="144">
        <f>+C58+C64</f>
        <v>13030865.07</v>
      </c>
      <c r="D57" s="149">
        <v>0.78</v>
      </c>
      <c r="E57" s="39"/>
    </row>
    <row r="58" spans="1:5" ht="22.5" x14ac:dyDescent="0.2">
      <c r="A58" s="106">
        <v>4210</v>
      </c>
      <c r="B58" s="107" t="s">
        <v>426</v>
      </c>
      <c r="C58" s="144">
        <f>SUM(C59:C63)</f>
        <v>0</v>
      </c>
      <c r="D58" s="78">
        <v>0</v>
      </c>
      <c r="E58" s="39"/>
    </row>
    <row r="59" spans="1:5" x14ac:dyDescent="0.2">
      <c r="A59" s="40">
        <v>4211</v>
      </c>
      <c r="B59" s="41" t="s">
        <v>252</v>
      </c>
      <c r="C59" s="145">
        <v>0</v>
      </c>
      <c r="D59" s="78">
        <v>0</v>
      </c>
      <c r="E59" s="39"/>
    </row>
    <row r="60" spans="1:5" x14ac:dyDescent="0.2">
      <c r="A60" s="40">
        <v>4212</v>
      </c>
      <c r="B60" s="41" t="s">
        <v>253</v>
      </c>
      <c r="C60" s="145">
        <v>0</v>
      </c>
      <c r="D60" s="78">
        <v>0</v>
      </c>
      <c r="E60" s="39"/>
    </row>
    <row r="61" spans="1:5" x14ac:dyDescent="0.2">
      <c r="A61" s="40">
        <v>4213</v>
      </c>
      <c r="B61" s="41" t="s">
        <v>254</v>
      </c>
      <c r="C61" s="145">
        <v>0</v>
      </c>
      <c r="D61" s="78">
        <v>0</v>
      </c>
      <c r="E61" s="39"/>
    </row>
    <row r="62" spans="1:5" x14ac:dyDescent="0.2">
      <c r="A62" s="40">
        <v>4214</v>
      </c>
      <c r="B62" s="41" t="s">
        <v>427</v>
      </c>
      <c r="C62" s="145">
        <v>0</v>
      </c>
      <c r="D62" s="78">
        <v>0</v>
      </c>
      <c r="E62" s="39"/>
    </row>
    <row r="63" spans="1:5" x14ac:dyDescent="0.2">
      <c r="A63" s="40">
        <v>4215</v>
      </c>
      <c r="B63" s="41" t="s">
        <v>428</v>
      </c>
      <c r="C63" s="145">
        <v>0</v>
      </c>
      <c r="D63" s="78">
        <v>0</v>
      </c>
      <c r="E63" s="39"/>
    </row>
    <row r="64" spans="1:5" x14ac:dyDescent="0.2">
      <c r="A64" s="106">
        <v>4220</v>
      </c>
      <c r="B64" s="105" t="s">
        <v>255</v>
      </c>
      <c r="C64" s="144">
        <f>SUM(C65:C68)</f>
        <v>13030865.07</v>
      </c>
      <c r="D64" s="148">
        <f>C64*D9/C9</f>
        <v>0.7763536558145947</v>
      </c>
      <c r="E64" s="39"/>
    </row>
    <row r="65" spans="1:5" x14ac:dyDescent="0.2">
      <c r="A65" s="40">
        <v>4221</v>
      </c>
      <c r="B65" s="41" t="s">
        <v>256</v>
      </c>
      <c r="C65" s="145">
        <v>13030865.07</v>
      </c>
      <c r="D65" s="78">
        <f>C65*D9/C9</f>
        <v>0.7763536558145947</v>
      </c>
      <c r="E65" s="39"/>
    </row>
    <row r="66" spans="1:5" x14ac:dyDescent="0.2">
      <c r="A66" s="40">
        <v>4223</v>
      </c>
      <c r="B66" s="41" t="s">
        <v>257</v>
      </c>
      <c r="C66" s="145">
        <v>0</v>
      </c>
      <c r="D66" s="78">
        <v>0</v>
      </c>
      <c r="E66" s="39"/>
    </row>
    <row r="67" spans="1:5" x14ac:dyDescent="0.2">
      <c r="A67" s="40">
        <v>4225</v>
      </c>
      <c r="B67" s="41" t="s">
        <v>259</v>
      </c>
      <c r="C67" s="145">
        <v>0</v>
      </c>
      <c r="D67" s="78">
        <v>0</v>
      </c>
      <c r="E67" s="39"/>
    </row>
    <row r="68" spans="1:5" x14ac:dyDescent="0.2">
      <c r="A68" s="40">
        <v>4227</v>
      </c>
      <c r="B68" s="41" t="s">
        <v>429</v>
      </c>
      <c r="C68" s="145">
        <v>0</v>
      </c>
      <c r="D68" s="78">
        <v>0</v>
      </c>
      <c r="E68" s="39"/>
    </row>
    <row r="69" spans="1:5" x14ac:dyDescent="0.2">
      <c r="A69" s="108">
        <v>4300</v>
      </c>
      <c r="B69" s="105" t="s">
        <v>260</v>
      </c>
      <c r="C69" s="144">
        <f>C70+C73+C79+C81+C83</f>
        <v>9927.33</v>
      </c>
      <c r="D69" s="148">
        <f>C69*D9/C9</f>
        <v>5.9145105843520947E-4</v>
      </c>
      <c r="E69" s="105"/>
    </row>
    <row r="70" spans="1:5" x14ac:dyDescent="0.2">
      <c r="A70" s="108">
        <v>4310</v>
      </c>
      <c r="B70" s="105" t="s">
        <v>261</v>
      </c>
      <c r="C70" s="144">
        <f>SUM(C71:C72)</f>
        <v>0</v>
      </c>
      <c r="D70" s="41">
        <v>0</v>
      </c>
      <c r="E70" s="41"/>
    </row>
    <row r="71" spans="1:5" x14ac:dyDescent="0.2">
      <c r="A71" s="43">
        <v>4311</v>
      </c>
      <c r="B71" s="41" t="s">
        <v>430</v>
      </c>
      <c r="C71" s="145">
        <v>0</v>
      </c>
      <c r="D71" s="41">
        <v>0</v>
      </c>
      <c r="E71" s="41"/>
    </row>
    <row r="72" spans="1:5" x14ac:dyDescent="0.2">
      <c r="A72" s="43">
        <v>4319</v>
      </c>
      <c r="B72" s="41" t="s">
        <v>262</v>
      </c>
      <c r="C72" s="145">
        <v>0</v>
      </c>
      <c r="D72" s="41">
        <v>0</v>
      </c>
      <c r="E72" s="41"/>
    </row>
    <row r="73" spans="1:5" x14ac:dyDescent="0.2">
      <c r="A73" s="108">
        <v>4320</v>
      </c>
      <c r="B73" s="105" t="s">
        <v>263</v>
      </c>
      <c r="C73" s="144">
        <f>SUM(C74:C78)</f>
        <v>0</v>
      </c>
      <c r="D73" s="41">
        <v>0</v>
      </c>
      <c r="E73" s="41"/>
    </row>
    <row r="74" spans="1:5" x14ac:dyDescent="0.2">
      <c r="A74" s="43">
        <v>4321</v>
      </c>
      <c r="B74" s="41" t="s">
        <v>264</v>
      </c>
      <c r="C74" s="145">
        <v>0</v>
      </c>
      <c r="D74" s="41">
        <v>0</v>
      </c>
      <c r="E74" s="41"/>
    </row>
    <row r="75" spans="1:5" x14ac:dyDescent="0.2">
      <c r="A75" s="43">
        <v>4322</v>
      </c>
      <c r="B75" s="41" t="s">
        <v>265</v>
      </c>
      <c r="C75" s="145">
        <v>0</v>
      </c>
      <c r="D75" s="41">
        <v>0</v>
      </c>
      <c r="E75" s="41"/>
    </row>
    <row r="76" spans="1:5" x14ac:dyDescent="0.2">
      <c r="A76" s="43">
        <v>4323</v>
      </c>
      <c r="B76" s="41" t="s">
        <v>266</v>
      </c>
      <c r="C76" s="145">
        <v>0</v>
      </c>
      <c r="D76" s="41">
        <v>0</v>
      </c>
      <c r="E76" s="41"/>
    </row>
    <row r="77" spans="1:5" x14ac:dyDescent="0.2">
      <c r="A77" s="43">
        <v>4324</v>
      </c>
      <c r="B77" s="41" t="s">
        <v>267</v>
      </c>
      <c r="C77" s="145">
        <v>0</v>
      </c>
      <c r="D77" s="41">
        <v>0</v>
      </c>
      <c r="E77" s="41"/>
    </row>
    <row r="78" spans="1:5" x14ac:dyDescent="0.2">
      <c r="A78" s="43">
        <v>4325</v>
      </c>
      <c r="B78" s="41" t="s">
        <v>268</v>
      </c>
      <c r="C78" s="145">
        <v>0</v>
      </c>
      <c r="D78" s="41">
        <v>0</v>
      </c>
      <c r="E78" s="41"/>
    </row>
    <row r="79" spans="1:5" x14ac:dyDescent="0.2">
      <c r="A79" s="108">
        <v>4330</v>
      </c>
      <c r="B79" s="105" t="s">
        <v>269</v>
      </c>
      <c r="C79" s="144">
        <f>SUM(C80)</f>
        <v>0</v>
      </c>
      <c r="D79" s="41">
        <v>0</v>
      </c>
      <c r="E79" s="41"/>
    </row>
    <row r="80" spans="1:5" x14ac:dyDescent="0.2">
      <c r="A80" s="43">
        <v>4331</v>
      </c>
      <c r="B80" s="41" t="s">
        <v>269</v>
      </c>
      <c r="C80" s="145">
        <v>0</v>
      </c>
      <c r="D80" s="41">
        <v>0</v>
      </c>
      <c r="E80" s="41"/>
    </row>
    <row r="81" spans="1:5" x14ac:dyDescent="0.2">
      <c r="A81" s="108">
        <v>4340</v>
      </c>
      <c r="B81" s="105" t="s">
        <v>270</v>
      </c>
      <c r="C81" s="144">
        <f>SUM(C82)</f>
        <v>0</v>
      </c>
      <c r="D81" s="41">
        <v>0</v>
      </c>
      <c r="E81" s="41"/>
    </row>
    <row r="82" spans="1:5" x14ac:dyDescent="0.2">
      <c r="A82" s="43">
        <v>4341</v>
      </c>
      <c r="B82" s="41" t="s">
        <v>270</v>
      </c>
      <c r="C82" s="145">
        <v>0</v>
      </c>
      <c r="D82" s="41">
        <v>0</v>
      </c>
      <c r="E82" s="41"/>
    </row>
    <row r="83" spans="1:5" x14ac:dyDescent="0.2">
      <c r="A83" s="108">
        <v>4390</v>
      </c>
      <c r="B83" s="105" t="s">
        <v>271</v>
      </c>
      <c r="C83" s="144">
        <f>SUM(C84:C90)</f>
        <v>9927.33</v>
      </c>
      <c r="D83" s="148">
        <f>C83*D9/C9</f>
        <v>5.9145105843520947E-4</v>
      </c>
      <c r="E83" s="41"/>
    </row>
    <row r="84" spans="1:5" x14ac:dyDescent="0.2">
      <c r="A84" s="43">
        <v>4392</v>
      </c>
      <c r="B84" s="41" t="s">
        <v>272</v>
      </c>
      <c r="C84" s="145">
        <v>0</v>
      </c>
      <c r="D84" s="41">
        <v>0</v>
      </c>
      <c r="E84" s="41"/>
    </row>
    <row r="85" spans="1:5" x14ac:dyDescent="0.2">
      <c r="A85" s="43">
        <v>4393</v>
      </c>
      <c r="B85" s="41" t="s">
        <v>431</v>
      </c>
      <c r="C85" s="145">
        <v>0</v>
      </c>
      <c r="D85" s="41">
        <v>0</v>
      </c>
      <c r="E85" s="41"/>
    </row>
    <row r="86" spans="1:5" x14ac:dyDescent="0.2">
      <c r="A86" s="43">
        <v>4394</v>
      </c>
      <c r="B86" s="41" t="s">
        <v>273</v>
      </c>
      <c r="C86" s="145">
        <v>0</v>
      </c>
      <c r="D86" s="41">
        <v>0</v>
      </c>
      <c r="E86" s="41"/>
    </row>
    <row r="87" spans="1:5" x14ac:dyDescent="0.2">
      <c r="A87" s="43">
        <v>4395</v>
      </c>
      <c r="B87" s="41" t="s">
        <v>274</v>
      </c>
      <c r="C87" s="145">
        <v>0</v>
      </c>
      <c r="D87" s="41">
        <v>0</v>
      </c>
      <c r="E87" s="41"/>
    </row>
    <row r="88" spans="1:5" x14ac:dyDescent="0.2">
      <c r="A88" s="43">
        <v>4396</v>
      </c>
      <c r="B88" s="41" t="s">
        <v>275</v>
      </c>
      <c r="C88" s="145">
        <v>0</v>
      </c>
      <c r="D88" s="41">
        <v>0</v>
      </c>
      <c r="E88" s="41"/>
    </row>
    <row r="89" spans="1:5" x14ac:dyDescent="0.2">
      <c r="A89" s="43">
        <v>4397</v>
      </c>
      <c r="B89" s="41" t="s">
        <v>432</v>
      </c>
      <c r="C89" s="145">
        <v>0</v>
      </c>
      <c r="D89" s="41">
        <v>0</v>
      </c>
      <c r="E89" s="41"/>
    </row>
    <row r="90" spans="1:5" x14ac:dyDescent="0.2">
      <c r="A90" s="43">
        <v>4399</v>
      </c>
      <c r="B90" s="41" t="s">
        <v>271</v>
      </c>
      <c r="C90" s="145">
        <v>9927.33</v>
      </c>
      <c r="D90" s="78">
        <f>C90*D9/C9</f>
        <v>5.9145105843520947E-4</v>
      </c>
      <c r="E90" s="41"/>
    </row>
    <row r="91" spans="1:5" x14ac:dyDescent="0.2">
      <c r="A91" s="39"/>
      <c r="B91" s="39"/>
      <c r="C91" s="146"/>
      <c r="D91" s="39"/>
      <c r="E91" s="39"/>
    </row>
    <row r="92" spans="1:5" x14ac:dyDescent="0.2">
      <c r="A92" s="37" t="s">
        <v>558</v>
      </c>
      <c r="B92" s="37"/>
      <c r="C92" s="142"/>
      <c r="D92" s="37"/>
      <c r="E92" s="37"/>
    </row>
    <row r="93" spans="1:5" x14ac:dyDescent="0.2">
      <c r="A93" s="38" t="s">
        <v>86</v>
      </c>
      <c r="B93" s="38" t="s">
        <v>83</v>
      </c>
      <c r="C93" s="143" t="s">
        <v>84</v>
      </c>
      <c r="D93" s="38" t="s">
        <v>276</v>
      </c>
      <c r="E93" s="38" t="s">
        <v>597</v>
      </c>
    </row>
    <row r="94" spans="1:5" x14ac:dyDescent="0.2">
      <c r="A94" s="108">
        <v>5000</v>
      </c>
      <c r="B94" s="105" t="s">
        <v>277</v>
      </c>
      <c r="C94" s="144">
        <f>C95+C123+C156+C166+C181+C210</f>
        <v>14424377.770000001</v>
      </c>
      <c r="D94" s="109">
        <v>1</v>
      </c>
      <c r="E94" s="41"/>
    </row>
    <row r="95" spans="1:5" x14ac:dyDescent="0.2">
      <c r="A95" s="108">
        <v>5100</v>
      </c>
      <c r="B95" s="105" t="s">
        <v>278</v>
      </c>
      <c r="C95" s="144">
        <f>C96+C103+C113</f>
        <v>14377877.770000001</v>
      </c>
      <c r="D95" s="109">
        <f>C95/$C$94</f>
        <v>0.99677629075295637</v>
      </c>
      <c r="E95" s="41"/>
    </row>
    <row r="96" spans="1:5" x14ac:dyDescent="0.2">
      <c r="A96" s="108">
        <v>5110</v>
      </c>
      <c r="B96" s="105" t="s">
        <v>279</v>
      </c>
      <c r="C96" s="144">
        <f>SUM(C97:C102)</f>
        <v>12785054.000000002</v>
      </c>
      <c r="D96" s="109">
        <f t="shared" ref="D96:D159" si="0">C96/$C$94</f>
        <v>0.88635046889790381</v>
      </c>
      <c r="E96" s="41"/>
    </row>
    <row r="97" spans="1:7" x14ac:dyDescent="0.2">
      <c r="A97" s="43">
        <v>5111</v>
      </c>
      <c r="B97" s="41" t="s">
        <v>280</v>
      </c>
      <c r="C97" s="145">
        <v>7331109.4800000004</v>
      </c>
      <c r="D97" s="44">
        <f t="shared" si="0"/>
        <v>0.50824441767237494</v>
      </c>
      <c r="E97" s="41"/>
    </row>
    <row r="98" spans="1:7" x14ac:dyDescent="0.2">
      <c r="A98" s="43">
        <v>5112</v>
      </c>
      <c r="B98" s="41" t="s">
        <v>281</v>
      </c>
      <c r="C98" s="145">
        <v>2239654.12</v>
      </c>
      <c r="D98" s="44">
        <f t="shared" si="0"/>
        <v>0.15526868165211677</v>
      </c>
      <c r="E98" s="41"/>
    </row>
    <row r="99" spans="1:7" x14ac:dyDescent="0.2">
      <c r="A99" s="43">
        <v>5113</v>
      </c>
      <c r="B99" s="41" t="s">
        <v>282</v>
      </c>
      <c r="C99" s="145">
        <v>39415.67</v>
      </c>
      <c r="D99" s="44">
        <f t="shared" si="0"/>
        <v>2.7325733302671256E-3</v>
      </c>
      <c r="E99" s="41"/>
    </row>
    <row r="100" spans="1:7" x14ac:dyDescent="0.2">
      <c r="A100" s="43">
        <v>5114</v>
      </c>
      <c r="B100" s="41" t="s">
        <v>283</v>
      </c>
      <c r="C100" s="145">
        <v>2301579.14</v>
      </c>
      <c r="D100" s="44">
        <f t="shared" si="0"/>
        <v>0.15956176250367296</v>
      </c>
      <c r="E100" s="41"/>
    </row>
    <row r="101" spans="1:7" x14ac:dyDescent="0.2">
      <c r="A101" s="43">
        <v>5115</v>
      </c>
      <c r="B101" s="41" t="s">
        <v>284</v>
      </c>
      <c r="C101" s="145">
        <v>873295.59</v>
      </c>
      <c r="D101" s="44">
        <f t="shared" si="0"/>
        <v>6.0543033739472001E-2</v>
      </c>
      <c r="E101" s="41"/>
    </row>
    <row r="102" spans="1:7" x14ac:dyDescent="0.2">
      <c r="A102" s="43">
        <v>5116</v>
      </c>
      <c r="B102" s="41" t="s">
        <v>285</v>
      </c>
      <c r="C102" s="145">
        <v>0</v>
      </c>
      <c r="D102" s="44">
        <f t="shared" si="0"/>
        <v>0</v>
      </c>
      <c r="E102" s="41"/>
    </row>
    <row r="103" spans="1:7" x14ac:dyDescent="0.2">
      <c r="A103" s="108">
        <v>5120</v>
      </c>
      <c r="B103" s="105" t="s">
        <v>286</v>
      </c>
      <c r="C103" s="144">
        <f>SUM(C104:C112)</f>
        <v>294797.84000000003</v>
      </c>
      <c r="D103" s="109">
        <f t="shared" si="0"/>
        <v>2.0437473608956928E-2</v>
      </c>
      <c r="E103" s="41"/>
      <c r="F103" s="176"/>
      <c r="G103" s="176"/>
    </row>
    <row r="104" spans="1:7" x14ac:dyDescent="0.2">
      <c r="A104" s="43">
        <v>5121</v>
      </c>
      <c r="B104" s="41" t="s">
        <v>287</v>
      </c>
      <c r="C104" s="145">
        <v>10754.78</v>
      </c>
      <c r="D104" s="44">
        <f t="shared" si="0"/>
        <v>7.4559749969720871E-4</v>
      </c>
      <c r="E104" s="41"/>
      <c r="F104" s="176"/>
      <c r="G104" s="176"/>
    </row>
    <row r="105" spans="1:7" x14ac:dyDescent="0.2">
      <c r="A105" s="43">
        <v>5122</v>
      </c>
      <c r="B105" s="41" t="s">
        <v>288</v>
      </c>
      <c r="C105" s="145">
        <v>54156.51</v>
      </c>
      <c r="D105" s="44">
        <f t="shared" si="0"/>
        <v>3.7545127327873636E-3</v>
      </c>
      <c r="E105" s="41"/>
      <c r="F105" s="176"/>
      <c r="G105" s="176"/>
    </row>
    <row r="106" spans="1:7" x14ac:dyDescent="0.2">
      <c r="A106" s="43">
        <v>5123</v>
      </c>
      <c r="B106" s="41" t="s">
        <v>289</v>
      </c>
      <c r="C106" s="145">
        <v>1291.75</v>
      </c>
      <c r="D106" s="44">
        <f t="shared" si="0"/>
        <v>8.9553256341261221E-5</v>
      </c>
      <c r="E106" s="41"/>
      <c r="F106" s="176"/>
      <c r="G106" s="176"/>
    </row>
    <row r="107" spans="1:7" x14ac:dyDescent="0.2">
      <c r="A107" s="43">
        <v>5124</v>
      </c>
      <c r="B107" s="41" t="s">
        <v>290</v>
      </c>
      <c r="C107" s="145">
        <v>63662.21</v>
      </c>
      <c r="D107" s="44">
        <f t="shared" si="0"/>
        <v>4.4135151626717266E-3</v>
      </c>
      <c r="E107" s="41"/>
      <c r="F107" s="176"/>
      <c r="G107" s="176"/>
    </row>
    <row r="108" spans="1:7" x14ac:dyDescent="0.2">
      <c r="A108" s="43">
        <v>5125</v>
      </c>
      <c r="B108" s="41" t="s">
        <v>291</v>
      </c>
      <c r="C108" s="145">
        <v>34753.49</v>
      </c>
      <c r="D108" s="44">
        <f t="shared" si="0"/>
        <v>2.4093580017212758E-3</v>
      </c>
      <c r="E108" s="41"/>
      <c r="F108" s="176"/>
      <c r="G108" s="176"/>
    </row>
    <row r="109" spans="1:7" x14ac:dyDescent="0.2">
      <c r="A109" s="43">
        <v>5126</v>
      </c>
      <c r="B109" s="41" t="s">
        <v>292</v>
      </c>
      <c r="C109" s="145">
        <v>112921.08</v>
      </c>
      <c r="D109" s="44">
        <f t="shared" si="0"/>
        <v>7.8284888125195011E-3</v>
      </c>
      <c r="E109" s="41"/>
      <c r="F109" s="176"/>
      <c r="G109" s="176"/>
    </row>
    <row r="110" spans="1:7" x14ac:dyDescent="0.2">
      <c r="A110" s="43">
        <v>5127</v>
      </c>
      <c r="B110" s="41" t="s">
        <v>293</v>
      </c>
      <c r="C110" s="145">
        <v>0</v>
      </c>
      <c r="D110" s="44">
        <f t="shared" si="0"/>
        <v>0</v>
      </c>
      <c r="E110" s="41"/>
      <c r="F110" s="176"/>
      <c r="G110" s="176"/>
    </row>
    <row r="111" spans="1:7" x14ac:dyDescent="0.2">
      <c r="A111" s="43">
        <v>5128</v>
      </c>
      <c r="B111" s="41" t="s">
        <v>294</v>
      </c>
      <c r="C111" s="145">
        <v>0</v>
      </c>
      <c r="D111" s="44">
        <f t="shared" si="0"/>
        <v>0</v>
      </c>
      <c r="E111" s="41"/>
      <c r="F111" s="176"/>
      <c r="G111" s="176"/>
    </row>
    <row r="112" spans="1:7" x14ac:dyDescent="0.2">
      <c r="A112" s="43">
        <v>5129</v>
      </c>
      <c r="B112" s="41" t="s">
        <v>295</v>
      </c>
      <c r="C112" s="145">
        <v>17258.02</v>
      </c>
      <c r="D112" s="44">
        <f t="shared" si="0"/>
        <v>1.1964481432185895E-3</v>
      </c>
      <c r="E112" s="41"/>
      <c r="F112" s="176"/>
      <c r="G112" s="176"/>
    </row>
    <row r="113" spans="1:7" x14ac:dyDescent="0.2">
      <c r="A113" s="108">
        <v>5130</v>
      </c>
      <c r="B113" s="105" t="s">
        <v>296</v>
      </c>
      <c r="C113" s="144">
        <f>SUM(C114:C122)</f>
        <v>1298025.9300000002</v>
      </c>
      <c r="D113" s="109">
        <f t="shared" si="0"/>
        <v>8.9988348246095612E-2</v>
      </c>
      <c r="E113" s="41"/>
      <c r="F113" s="176"/>
      <c r="G113" s="176"/>
    </row>
    <row r="114" spans="1:7" x14ac:dyDescent="0.2">
      <c r="A114" s="43">
        <v>5131</v>
      </c>
      <c r="B114" s="41" t="s">
        <v>297</v>
      </c>
      <c r="C114" s="145">
        <v>432744.96000000002</v>
      </c>
      <c r="D114" s="44">
        <f t="shared" si="0"/>
        <v>3.0000944713194377E-2</v>
      </c>
      <c r="E114" s="41"/>
    </row>
    <row r="115" spans="1:7" x14ac:dyDescent="0.2">
      <c r="A115" s="43">
        <v>5132</v>
      </c>
      <c r="B115" s="41" t="s">
        <v>298</v>
      </c>
      <c r="C115" s="145">
        <v>80343.02</v>
      </c>
      <c r="D115" s="44">
        <f t="shared" si="0"/>
        <v>5.5699470217078209E-3</v>
      </c>
      <c r="E115" s="41"/>
    </row>
    <row r="116" spans="1:7" x14ac:dyDescent="0.2">
      <c r="A116" s="43">
        <v>5133</v>
      </c>
      <c r="B116" s="41" t="s">
        <v>299</v>
      </c>
      <c r="C116" s="145">
        <v>29000</v>
      </c>
      <c r="D116" s="44">
        <f t="shared" si="0"/>
        <v>2.0104853368659381E-3</v>
      </c>
      <c r="E116" s="41"/>
    </row>
    <row r="117" spans="1:7" x14ac:dyDescent="0.2">
      <c r="A117" s="43">
        <v>5134</v>
      </c>
      <c r="B117" s="41" t="s">
        <v>300</v>
      </c>
      <c r="C117" s="145">
        <v>0</v>
      </c>
      <c r="D117" s="44">
        <f t="shared" si="0"/>
        <v>0</v>
      </c>
      <c r="E117" s="41"/>
    </row>
    <row r="118" spans="1:7" x14ac:dyDescent="0.2">
      <c r="A118" s="43">
        <v>5135</v>
      </c>
      <c r="B118" s="41" t="s">
        <v>301</v>
      </c>
      <c r="C118" s="145">
        <v>372057.08</v>
      </c>
      <c r="D118" s="44">
        <f t="shared" si="0"/>
        <v>2.5793631166108871E-2</v>
      </c>
      <c r="E118" s="41"/>
    </row>
    <row r="119" spans="1:7" x14ac:dyDescent="0.2">
      <c r="A119" s="43">
        <v>5136</v>
      </c>
      <c r="B119" s="41" t="s">
        <v>302</v>
      </c>
      <c r="C119" s="145">
        <v>0</v>
      </c>
      <c r="D119" s="44">
        <f t="shared" si="0"/>
        <v>0</v>
      </c>
      <c r="E119" s="41"/>
    </row>
    <row r="120" spans="1:7" x14ac:dyDescent="0.2">
      <c r="A120" s="43">
        <v>5137</v>
      </c>
      <c r="B120" s="41" t="s">
        <v>303</v>
      </c>
      <c r="C120" s="145">
        <v>76271.64</v>
      </c>
      <c r="D120" s="44">
        <f t="shared" si="0"/>
        <v>5.2876901323695704E-3</v>
      </c>
      <c r="E120" s="41"/>
    </row>
    <row r="121" spans="1:7" x14ac:dyDescent="0.2">
      <c r="A121" s="43">
        <v>5138</v>
      </c>
      <c r="B121" s="41" t="s">
        <v>304</v>
      </c>
      <c r="C121" s="145">
        <v>61684.25</v>
      </c>
      <c r="D121" s="44">
        <f t="shared" si="0"/>
        <v>4.2763889703645768E-3</v>
      </c>
      <c r="E121" s="41"/>
    </row>
    <row r="122" spans="1:7" x14ac:dyDescent="0.2">
      <c r="A122" s="43">
        <v>5139</v>
      </c>
      <c r="B122" s="41" t="s">
        <v>305</v>
      </c>
      <c r="C122" s="145">
        <v>245924.98</v>
      </c>
      <c r="D122" s="44">
        <f t="shared" si="0"/>
        <v>1.7049260905484451E-2</v>
      </c>
      <c r="E122" s="41"/>
    </row>
    <row r="123" spans="1:7" x14ac:dyDescent="0.2">
      <c r="A123" s="108">
        <v>5200</v>
      </c>
      <c r="B123" s="105" t="s">
        <v>306</v>
      </c>
      <c r="C123" s="144">
        <f>C124+C127+C130+C133+C138+C142+C145+C147+C153</f>
        <v>46500</v>
      </c>
      <c r="D123" s="109">
        <f t="shared" si="0"/>
        <v>3.2237092470436594E-3</v>
      </c>
      <c r="E123" s="41"/>
    </row>
    <row r="124" spans="1:7" x14ac:dyDescent="0.2">
      <c r="A124" s="108">
        <v>5210</v>
      </c>
      <c r="B124" s="105" t="s">
        <v>307</v>
      </c>
      <c r="C124" s="144">
        <f>SUM(C125:C126)</f>
        <v>0</v>
      </c>
      <c r="D124" s="109">
        <f t="shared" si="0"/>
        <v>0</v>
      </c>
      <c r="E124" s="41"/>
    </row>
    <row r="125" spans="1:7" x14ac:dyDescent="0.2">
      <c r="A125" s="43">
        <v>5211</v>
      </c>
      <c r="B125" s="41" t="s">
        <v>308</v>
      </c>
      <c r="C125" s="145">
        <v>0</v>
      </c>
      <c r="D125" s="44">
        <f t="shared" si="0"/>
        <v>0</v>
      </c>
      <c r="E125" s="41"/>
    </row>
    <row r="126" spans="1:7" x14ac:dyDescent="0.2">
      <c r="A126" s="43">
        <v>5212</v>
      </c>
      <c r="B126" s="41" t="s">
        <v>309</v>
      </c>
      <c r="C126" s="145">
        <v>0</v>
      </c>
      <c r="D126" s="44">
        <f t="shared" si="0"/>
        <v>0</v>
      </c>
      <c r="E126" s="41"/>
    </row>
    <row r="127" spans="1:7" x14ac:dyDescent="0.2">
      <c r="A127" s="108">
        <v>5220</v>
      </c>
      <c r="B127" s="105" t="s">
        <v>310</v>
      </c>
      <c r="C127" s="144">
        <f>SUM(C128:C129)</f>
        <v>0</v>
      </c>
      <c r="D127" s="109">
        <f t="shared" si="0"/>
        <v>0</v>
      </c>
      <c r="E127" s="41"/>
    </row>
    <row r="128" spans="1:7" x14ac:dyDescent="0.2">
      <c r="A128" s="43">
        <v>5221</v>
      </c>
      <c r="B128" s="41" t="s">
        <v>311</v>
      </c>
      <c r="C128" s="145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5">
        <v>0</v>
      </c>
      <c r="D129" s="44">
        <f t="shared" si="0"/>
        <v>0</v>
      </c>
      <c r="E129" s="41"/>
    </row>
    <row r="130" spans="1:5" x14ac:dyDescent="0.2">
      <c r="A130" s="108">
        <v>5230</v>
      </c>
      <c r="B130" s="105" t="s">
        <v>257</v>
      </c>
      <c r="C130" s="144">
        <f>SUM(C131:C132)</f>
        <v>0</v>
      </c>
      <c r="D130" s="109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5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5">
        <v>0</v>
      </c>
      <c r="D132" s="44">
        <f t="shared" si="0"/>
        <v>0</v>
      </c>
      <c r="E132" s="41"/>
    </row>
    <row r="133" spans="1:5" x14ac:dyDescent="0.2">
      <c r="A133" s="108">
        <v>5240</v>
      </c>
      <c r="B133" s="105" t="s">
        <v>258</v>
      </c>
      <c r="C133" s="144">
        <f>SUM(C134:C137)</f>
        <v>46500</v>
      </c>
      <c r="D133" s="109">
        <f t="shared" si="0"/>
        <v>3.2237092470436594E-3</v>
      </c>
      <c r="E133" s="41"/>
    </row>
    <row r="134" spans="1:5" x14ac:dyDescent="0.2">
      <c r="A134" s="43">
        <v>5241</v>
      </c>
      <c r="B134" s="41" t="s">
        <v>315</v>
      </c>
      <c r="C134" s="145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5">
        <v>46500</v>
      </c>
      <c r="D135" s="44">
        <f t="shared" si="0"/>
        <v>3.2237092470436594E-3</v>
      </c>
      <c r="E135" s="41"/>
    </row>
    <row r="136" spans="1:5" x14ac:dyDescent="0.2">
      <c r="A136" s="43">
        <v>5243</v>
      </c>
      <c r="B136" s="41" t="s">
        <v>317</v>
      </c>
      <c r="C136" s="145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5">
        <v>0</v>
      </c>
      <c r="D137" s="44">
        <f t="shared" si="0"/>
        <v>0</v>
      </c>
      <c r="E137" s="41"/>
    </row>
    <row r="138" spans="1:5" x14ac:dyDescent="0.2">
      <c r="A138" s="108">
        <v>5250</v>
      </c>
      <c r="B138" s="105" t="s">
        <v>259</v>
      </c>
      <c r="C138" s="144">
        <f>SUM(C139:C141)</f>
        <v>0</v>
      </c>
      <c r="D138" s="109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5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5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5">
        <v>0</v>
      </c>
      <c r="D141" s="44">
        <f t="shared" si="0"/>
        <v>0</v>
      </c>
      <c r="E141" s="41"/>
    </row>
    <row r="142" spans="1:5" x14ac:dyDescent="0.2">
      <c r="A142" s="108">
        <v>5260</v>
      </c>
      <c r="B142" s="105" t="s">
        <v>322</v>
      </c>
      <c r="C142" s="144">
        <f>SUM(C143:C144)</f>
        <v>0</v>
      </c>
      <c r="D142" s="109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5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5">
        <v>0</v>
      </c>
      <c r="D144" s="44">
        <f t="shared" si="0"/>
        <v>0</v>
      </c>
      <c r="E144" s="41"/>
    </row>
    <row r="145" spans="1:5" x14ac:dyDescent="0.2">
      <c r="A145" s="108">
        <v>5270</v>
      </c>
      <c r="B145" s="105" t="s">
        <v>325</v>
      </c>
      <c r="C145" s="144">
        <f>SUM(C146)</f>
        <v>0</v>
      </c>
      <c r="D145" s="109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5">
        <v>0</v>
      </c>
      <c r="D146" s="44">
        <f t="shared" si="0"/>
        <v>0</v>
      </c>
      <c r="E146" s="41"/>
    </row>
    <row r="147" spans="1:5" x14ac:dyDescent="0.2">
      <c r="A147" s="108">
        <v>5280</v>
      </c>
      <c r="B147" s="105" t="s">
        <v>327</v>
      </c>
      <c r="C147" s="144">
        <f>SUM(C148:C152)</f>
        <v>0</v>
      </c>
      <c r="D147" s="109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5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5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5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5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5">
        <v>0</v>
      </c>
      <c r="D152" s="44">
        <f t="shared" si="0"/>
        <v>0</v>
      </c>
      <c r="E152" s="41"/>
    </row>
    <row r="153" spans="1:5" x14ac:dyDescent="0.2">
      <c r="A153" s="108">
        <v>5290</v>
      </c>
      <c r="B153" s="105" t="s">
        <v>333</v>
      </c>
      <c r="C153" s="144">
        <f>SUM(C154:C155)</f>
        <v>0</v>
      </c>
      <c r="D153" s="109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5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5">
        <v>0</v>
      </c>
      <c r="D155" s="44">
        <f t="shared" si="0"/>
        <v>0</v>
      </c>
      <c r="E155" s="41"/>
    </row>
    <row r="156" spans="1:5" x14ac:dyDescent="0.2">
      <c r="A156" s="108">
        <v>5300</v>
      </c>
      <c r="B156" s="105" t="s">
        <v>336</v>
      </c>
      <c r="C156" s="144">
        <f>C157+C160+C163</f>
        <v>0</v>
      </c>
      <c r="D156" s="109">
        <f t="shared" si="0"/>
        <v>0</v>
      </c>
      <c r="E156" s="41"/>
    </row>
    <row r="157" spans="1:5" x14ac:dyDescent="0.2">
      <c r="A157" s="108">
        <v>5310</v>
      </c>
      <c r="B157" s="105" t="s">
        <v>252</v>
      </c>
      <c r="C157" s="144">
        <f>C158+C159</f>
        <v>0</v>
      </c>
      <c r="D157" s="109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5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5">
        <v>0</v>
      </c>
      <c r="D159" s="44">
        <f t="shared" si="0"/>
        <v>0</v>
      </c>
      <c r="E159" s="41"/>
    </row>
    <row r="160" spans="1:5" x14ac:dyDescent="0.2">
      <c r="A160" s="108">
        <v>5320</v>
      </c>
      <c r="B160" s="105" t="s">
        <v>253</v>
      </c>
      <c r="C160" s="144">
        <f>SUM(C161:C162)</f>
        <v>0</v>
      </c>
      <c r="D160" s="109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5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5">
        <v>0</v>
      </c>
      <c r="D162" s="44">
        <f t="shared" si="1"/>
        <v>0</v>
      </c>
      <c r="E162" s="41"/>
    </row>
    <row r="163" spans="1:5" x14ac:dyDescent="0.2">
      <c r="A163" s="108">
        <v>5330</v>
      </c>
      <c r="B163" s="105" t="s">
        <v>254</v>
      </c>
      <c r="C163" s="144">
        <f>SUM(C164:C165)</f>
        <v>0</v>
      </c>
      <c r="D163" s="109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5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5">
        <v>0</v>
      </c>
      <c r="D165" s="44">
        <f t="shared" si="1"/>
        <v>0</v>
      </c>
      <c r="E165" s="41"/>
    </row>
    <row r="166" spans="1:5" x14ac:dyDescent="0.2">
      <c r="A166" s="108">
        <v>5400</v>
      </c>
      <c r="B166" s="105" t="s">
        <v>343</v>
      </c>
      <c r="C166" s="144">
        <f>C167+C170+C173+C176+C178</f>
        <v>0</v>
      </c>
      <c r="D166" s="109">
        <f t="shared" si="1"/>
        <v>0</v>
      </c>
      <c r="E166" s="41"/>
    </row>
    <row r="167" spans="1:5" x14ac:dyDescent="0.2">
      <c r="A167" s="108">
        <v>5410</v>
      </c>
      <c r="B167" s="105" t="s">
        <v>344</v>
      </c>
      <c r="C167" s="144">
        <f>SUM(C168:C169)</f>
        <v>0</v>
      </c>
      <c r="D167" s="109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5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5">
        <v>0</v>
      </c>
      <c r="D169" s="44">
        <f t="shared" si="1"/>
        <v>0</v>
      </c>
      <c r="E169" s="41"/>
    </row>
    <row r="170" spans="1:5" x14ac:dyDescent="0.2">
      <c r="A170" s="108">
        <v>5420</v>
      </c>
      <c r="B170" s="105" t="s">
        <v>347</v>
      </c>
      <c r="C170" s="144">
        <f>SUM(C171:C172)</f>
        <v>0</v>
      </c>
      <c r="D170" s="109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5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5">
        <v>0</v>
      </c>
      <c r="D172" s="44">
        <f t="shared" si="1"/>
        <v>0</v>
      </c>
      <c r="E172" s="41"/>
    </row>
    <row r="173" spans="1:5" x14ac:dyDescent="0.2">
      <c r="A173" s="108">
        <v>5430</v>
      </c>
      <c r="B173" s="105" t="s">
        <v>350</v>
      </c>
      <c r="C173" s="144">
        <f>SUM(C174:C175)</f>
        <v>0</v>
      </c>
      <c r="D173" s="109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5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5">
        <v>0</v>
      </c>
      <c r="D175" s="44">
        <f t="shared" si="1"/>
        <v>0</v>
      </c>
      <c r="E175" s="41"/>
    </row>
    <row r="176" spans="1:5" x14ac:dyDescent="0.2">
      <c r="A176" s="108">
        <v>5440</v>
      </c>
      <c r="B176" s="105" t="s">
        <v>353</v>
      </c>
      <c r="C176" s="144">
        <f>SUM(C177)</f>
        <v>0</v>
      </c>
      <c r="D176" s="109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5">
        <v>0</v>
      </c>
      <c r="D177" s="44">
        <f t="shared" si="1"/>
        <v>0</v>
      </c>
      <c r="E177" s="41"/>
    </row>
    <row r="178" spans="1:5" x14ac:dyDescent="0.2">
      <c r="A178" s="108">
        <v>5450</v>
      </c>
      <c r="B178" s="105" t="s">
        <v>354</v>
      </c>
      <c r="C178" s="144">
        <f>SUM(C179:C180)</f>
        <v>0</v>
      </c>
      <c r="D178" s="109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5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5">
        <v>0</v>
      </c>
      <c r="D180" s="44">
        <f t="shared" si="1"/>
        <v>0</v>
      </c>
      <c r="E180" s="41"/>
    </row>
    <row r="181" spans="1:5" x14ac:dyDescent="0.2">
      <c r="A181" s="108">
        <v>5500</v>
      </c>
      <c r="B181" s="105" t="s">
        <v>357</v>
      </c>
      <c r="C181" s="144">
        <f>C182+C191+C194+C200</f>
        <v>0</v>
      </c>
      <c r="D181" s="109">
        <f t="shared" si="1"/>
        <v>0</v>
      </c>
      <c r="E181" s="41"/>
    </row>
    <row r="182" spans="1:5" x14ac:dyDescent="0.2">
      <c r="A182" s="108">
        <v>5510</v>
      </c>
      <c r="B182" s="105" t="s">
        <v>358</v>
      </c>
      <c r="C182" s="144">
        <f>SUM(C183:C190)</f>
        <v>0</v>
      </c>
      <c r="D182" s="109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5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5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5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5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5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5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5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5">
        <v>0</v>
      </c>
      <c r="D190" s="44">
        <f t="shared" si="1"/>
        <v>0</v>
      </c>
      <c r="E190" s="41"/>
    </row>
    <row r="191" spans="1:5" x14ac:dyDescent="0.2">
      <c r="A191" s="108">
        <v>5520</v>
      </c>
      <c r="B191" s="105" t="s">
        <v>40</v>
      </c>
      <c r="C191" s="144">
        <f>SUM(C192:C193)</f>
        <v>0</v>
      </c>
      <c r="D191" s="109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5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5">
        <v>0</v>
      </c>
      <c r="D193" s="44">
        <f t="shared" si="1"/>
        <v>0</v>
      </c>
      <c r="E193" s="41"/>
    </row>
    <row r="194" spans="1:5" x14ac:dyDescent="0.2">
      <c r="A194" s="108">
        <v>5530</v>
      </c>
      <c r="B194" s="105" t="s">
        <v>368</v>
      </c>
      <c r="C194" s="144">
        <f>SUM(C195:C199)</f>
        <v>0</v>
      </c>
      <c r="D194" s="109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5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5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5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5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5">
        <v>0</v>
      </c>
      <c r="D199" s="44">
        <f t="shared" si="1"/>
        <v>0</v>
      </c>
      <c r="E199" s="41"/>
    </row>
    <row r="200" spans="1:5" x14ac:dyDescent="0.2">
      <c r="A200" s="108">
        <v>5590</v>
      </c>
      <c r="B200" s="105" t="s">
        <v>374</v>
      </c>
      <c r="C200" s="144">
        <f>SUM(C201:C209)</f>
        <v>0</v>
      </c>
      <c r="D200" s="109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5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5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5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5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5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5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5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5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5">
        <v>0</v>
      </c>
      <c r="D209" s="44">
        <f t="shared" si="1"/>
        <v>0</v>
      </c>
      <c r="E209" s="41"/>
    </row>
    <row r="210" spans="1:5" x14ac:dyDescent="0.2">
      <c r="A210" s="108">
        <v>5600</v>
      </c>
      <c r="B210" s="105" t="s">
        <v>39</v>
      </c>
      <c r="C210" s="144">
        <f>C211</f>
        <v>0</v>
      </c>
      <c r="D210" s="109">
        <f t="shared" si="1"/>
        <v>0</v>
      </c>
      <c r="E210" s="41"/>
    </row>
    <row r="211" spans="1:5" x14ac:dyDescent="0.2">
      <c r="A211" s="108">
        <v>5610</v>
      </c>
      <c r="B211" s="105" t="s">
        <v>382</v>
      </c>
      <c r="C211" s="144">
        <f>C212</f>
        <v>0</v>
      </c>
      <c r="D211" s="109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5">
        <v>0</v>
      </c>
      <c r="D212" s="44">
        <f t="shared" si="1"/>
        <v>0</v>
      </c>
      <c r="E212" s="41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51" zoomScale="80" zoomScaleNormal="80" workbookViewId="0">
      <selection activeCell="G172" sqref="G172"/>
    </sheetView>
  </sheetViews>
  <sheetFormatPr baseColWidth="10" defaultColWidth="9.140625" defaultRowHeight="11.25" x14ac:dyDescent="0.2"/>
  <cols>
    <col min="1" max="1" width="10" style="14" customWidth="1"/>
    <col min="2" max="2" width="54.85546875" style="183" customWidth="1"/>
    <col min="3" max="3" width="9.5703125" style="147" bestFit="1" customWidth="1"/>
    <col min="4" max="5" width="11.5703125" style="188" customWidth="1"/>
    <col min="6" max="6" width="13.7109375" style="188" customWidth="1"/>
    <col min="7" max="7" width="13.140625" style="188" customWidth="1"/>
    <col min="8" max="8" width="12" style="183" customWidth="1"/>
    <col min="9" max="9" width="10.5703125" style="183" customWidth="1"/>
    <col min="10" max="10" width="14.42578125" style="14" bestFit="1" customWidth="1"/>
    <col min="11" max="16384" width="9.140625" style="14"/>
  </cols>
  <sheetData>
    <row r="1" spans="1:9" s="11" customFormat="1" ht="18.95" customHeight="1" x14ac:dyDescent="0.25">
      <c r="A1" s="211" t="s">
        <v>603</v>
      </c>
      <c r="B1" s="212"/>
      <c r="C1" s="212"/>
      <c r="D1" s="212"/>
      <c r="E1" s="212"/>
      <c r="F1" s="212"/>
      <c r="G1" s="185" t="s">
        <v>498</v>
      </c>
      <c r="H1" s="179">
        <v>2025</v>
      </c>
      <c r="I1" s="202"/>
    </row>
    <row r="2" spans="1:9" s="11" customFormat="1" ht="18.95" customHeight="1" x14ac:dyDescent="0.25">
      <c r="A2" s="211" t="s">
        <v>502</v>
      </c>
      <c r="B2" s="212"/>
      <c r="C2" s="212"/>
      <c r="D2" s="212"/>
      <c r="E2" s="212"/>
      <c r="F2" s="212"/>
      <c r="G2" s="185" t="s">
        <v>499</v>
      </c>
      <c r="H2" s="179" t="s">
        <v>501</v>
      </c>
      <c r="I2" s="202"/>
    </row>
    <row r="3" spans="1:9" s="11" customFormat="1" ht="18.95" customHeight="1" x14ac:dyDescent="0.25">
      <c r="A3" s="211" t="s">
        <v>601</v>
      </c>
      <c r="B3" s="212"/>
      <c r="C3" s="212"/>
      <c r="D3" s="212"/>
      <c r="E3" s="212"/>
      <c r="F3" s="212"/>
      <c r="G3" s="185" t="s">
        <v>500</v>
      </c>
      <c r="H3" s="179">
        <v>1</v>
      </c>
      <c r="I3" s="202"/>
    </row>
    <row r="4" spans="1:9" s="11" customFormat="1" ht="18.95" customHeight="1" x14ac:dyDescent="0.25">
      <c r="A4" s="211" t="s">
        <v>516</v>
      </c>
      <c r="B4" s="212"/>
      <c r="C4" s="212"/>
      <c r="D4" s="212"/>
      <c r="E4" s="212"/>
      <c r="F4" s="212"/>
      <c r="G4" s="185"/>
      <c r="H4" s="180"/>
      <c r="I4" s="202"/>
    </row>
    <row r="5" spans="1:9" x14ac:dyDescent="0.2">
      <c r="A5" s="12" t="s">
        <v>116</v>
      </c>
      <c r="B5" s="181"/>
      <c r="C5" s="141"/>
      <c r="D5" s="186"/>
      <c r="E5" s="186"/>
      <c r="F5" s="186"/>
      <c r="G5" s="186"/>
      <c r="H5" s="181"/>
    </row>
    <row r="7" spans="1:9" x14ac:dyDescent="0.2">
      <c r="A7" s="13" t="s">
        <v>88</v>
      </c>
      <c r="B7" s="181"/>
      <c r="C7" s="141"/>
      <c r="D7" s="186"/>
      <c r="E7" s="186"/>
      <c r="F7" s="186"/>
      <c r="G7" s="186"/>
      <c r="H7" s="181"/>
    </row>
    <row r="8" spans="1:9" x14ac:dyDescent="0.2">
      <c r="A8" s="15" t="s">
        <v>86</v>
      </c>
      <c r="B8" s="182" t="s">
        <v>83</v>
      </c>
      <c r="C8" s="150" t="s">
        <v>84</v>
      </c>
      <c r="D8" s="187" t="s">
        <v>85</v>
      </c>
      <c r="E8" s="187"/>
      <c r="F8" s="187"/>
      <c r="G8" s="187"/>
      <c r="H8" s="182"/>
    </row>
    <row r="9" spans="1:9" x14ac:dyDescent="0.2">
      <c r="A9" s="16">
        <v>1114</v>
      </c>
      <c r="B9" s="183" t="s">
        <v>117</v>
      </c>
      <c r="C9" s="147">
        <v>1823978.41</v>
      </c>
    </row>
    <row r="10" spans="1:9" x14ac:dyDescent="0.2">
      <c r="A10" s="16">
        <v>1115</v>
      </c>
      <c r="B10" s="183" t="s">
        <v>118</v>
      </c>
      <c r="C10" s="147">
        <v>0</v>
      </c>
    </row>
    <row r="11" spans="1:9" x14ac:dyDescent="0.2">
      <c r="A11" s="16">
        <v>1121</v>
      </c>
      <c r="B11" s="183" t="s">
        <v>119</v>
      </c>
      <c r="C11" s="147">
        <v>3414435.55</v>
      </c>
    </row>
    <row r="13" spans="1:9" x14ac:dyDescent="0.2">
      <c r="A13" s="13" t="s">
        <v>89</v>
      </c>
      <c r="B13" s="181"/>
      <c r="C13" s="141"/>
      <c r="D13" s="186"/>
      <c r="E13" s="186"/>
      <c r="F13" s="186"/>
      <c r="G13" s="186"/>
      <c r="H13" s="181"/>
    </row>
    <row r="14" spans="1:9" ht="22.5" x14ac:dyDescent="0.2">
      <c r="A14" s="194" t="s">
        <v>86</v>
      </c>
      <c r="B14" s="198" t="s">
        <v>83</v>
      </c>
      <c r="C14" s="195" t="s">
        <v>84</v>
      </c>
      <c r="D14" s="196">
        <v>2024</v>
      </c>
      <c r="E14" s="196">
        <f>D14-1</f>
        <v>2023</v>
      </c>
      <c r="F14" s="196">
        <v>2022</v>
      </c>
      <c r="G14" s="196">
        <v>2021</v>
      </c>
      <c r="H14" s="196" t="s">
        <v>115</v>
      </c>
    </row>
    <row r="15" spans="1:9" x14ac:dyDescent="0.2">
      <c r="A15" s="16">
        <v>1122</v>
      </c>
      <c r="B15" s="183" t="s">
        <v>121</v>
      </c>
      <c r="C15" s="147">
        <v>-1151164.96</v>
      </c>
      <c r="D15" s="188">
        <v>-1151164.96</v>
      </c>
      <c r="E15" s="188">
        <v>-1151164.96</v>
      </c>
      <c r="F15" s="188">
        <v>236095</v>
      </c>
      <c r="G15" s="188">
        <v>236095</v>
      </c>
    </row>
    <row r="16" spans="1:9" x14ac:dyDescent="0.2">
      <c r="A16" s="16">
        <v>1124</v>
      </c>
      <c r="B16" s="183" t="s">
        <v>122</v>
      </c>
      <c r="C16" s="147">
        <v>0</v>
      </c>
      <c r="D16" s="188">
        <v>0</v>
      </c>
      <c r="E16" s="188">
        <v>0</v>
      </c>
      <c r="F16" s="188">
        <v>0</v>
      </c>
      <c r="G16" s="188">
        <v>0</v>
      </c>
    </row>
    <row r="18" spans="1:8" x14ac:dyDescent="0.2">
      <c r="A18" s="13" t="s">
        <v>90</v>
      </c>
      <c r="B18" s="181"/>
      <c r="C18" s="141"/>
      <c r="D18" s="186"/>
      <c r="E18" s="186"/>
      <c r="F18" s="186"/>
      <c r="G18" s="186"/>
      <c r="H18" s="181"/>
    </row>
    <row r="19" spans="1:8" x14ac:dyDescent="0.2">
      <c r="A19" s="15" t="s">
        <v>86</v>
      </c>
      <c r="B19" s="182" t="s">
        <v>83</v>
      </c>
      <c r="C19" s="150" t="s">
        <v>84</v>
      </c>
      <c r="D19" s="187" t="s">
        <v>123</v>
      </c>
      <c r="E19" s="187" t="s">
        <v>124</v>
      </c>
      <c r="F19" s="187" t="s">
        <v>125</v>
      </c>
      <c r="G19" s="187" t="s">
        <v>126</v>
      </c>
      <c r="H19" s="182" t="s">
        <v>127</v>
      </c>
    </row>
    <row r="20" spans="1:8" x14ac:dyDescent="0.2">
      <c r="A20" s="16">
        <v>1123</v>
      </c>
      <c r="B20" s="183" t="s">
        <v>128</v>
      </c>
      <c r="C20" s="147">
        <v>1971305.71</v>
      </c>
      <c r="D20" s="188">
        <v>1971305.71</v>
      </c>
      <c r="E20" s="188">
        <v>0</v>
      </c>
      <c r="F20" s="188">
        <v>0</v>
      </c>
      <c r="G20" s="188">
        <v>0</v>
      </c>
    </row>
    <row r="21" spans="1:8" x14ac:dyDescent="0.2">
      <c r="A21" s="16">
        <v>1125</v>
      </c>
      <c r="B21" s="183" t="s">
        <v>129</v>
      </c>
      <c r="C21" s="147">
        <v>15000</v>
      </c>
      <c r="D21" s="188">
        <v>15000</v>
      </c>
      <c r="E21" s="188">
        <v>0</v>
      </c>
      <c r="F21" s="188">
        <v>0</v>
      </c>
      <c r="G21" s="188">
        <v>0</v>
      </c>
    </row>
    <row r="22" spans="1:8" x14ac:dyDescent="0.2">
      <c r="A22" s="16">
        <v>1126</v>
      </c>
      <c r="B22" s="183" t="s">
        <v>482</v>
      </c>
      <c r="C22" s="147">
        <v>0</v>
      </c>
      <c r="D22" s="188">
        <v>0</v>
      </c>
      <c r="E22" s="188">
        <v>0</v>
      </c>
      <c r="F22" s="188">
        <v>0</v>
      </c>
      <c r="G22" s="188">
        <v>0</v>
      </c>
    </row>
    <row r="23" spans="1:8" x14ac:dyDescent="0.2">
      <c r="A23" s="16">
        <v>1129</v>
      </c>
      <c r="B23" s="183" t="s">
        <v>483</v>
      </c>
      <c r="C23" s="147">
        <v>0</v>
      </c>
      <c r="D23" s="188">
        <v>0</v>
      </c>
      <c r="E23" s="188">
        <v>0</v>
      </c>
      <c r="F23" s="188">
        <v>0</v>
      </c>
      <c r="G23" s="188">
        <v>0</v>
      </c>
    </row>
    <row r="24" spans="1:8" ht="22.5" x14ac:dyDescent="0.2">
      <c r="A24" s="16">
        <v>1131</v>
      </c>
      <c r="B24" s="183" t="s">
        <v>130</v>
      </c>
      <c r="C24" s="147">
        <v>11680699.130000001</v>
      </c>
      <c r="D24" s="188">
        <v>11680699.130000001</v>
      </c>
      <c r="E24" s="188">
        <v>0</v>
      </c>
      <c r="F24" s="188">
        <v>0</v>
      </c>
      <c r="G24" s="188">
        <v>0</v>
      </c>
    </row>
    <row r="25" spans="1:8" ht="22.5" x14ac:dyDescent="0.2">
      <c r="A25" s="16">
        <v>1132</v>
      </c>
      <c r="B25" s="183" t="s">
        <v>131</v>
      </c>
      <c r="C25" s="147">
        <v>0</v>
      </c>
      <c r="D25" s="188">
        <v>0</v>
      </c>
      <c r="E25" s="188">
        <v>0</v>
      </c>
      <c r="F25" s="188">
        <v>0</v>
      </c>
      <c r="G25" s="188">
        <v>0</v>
      </c>
    </row>
    <row r="26" spans="1:8" x14ac:dyDescent="0.2">
      <c r="A26" s="16">
        <v>1133</v>
      </c>
      <c r="B26" s="183" t="s">
        <v>132</v>
      </c>
      <c r="C26" s="147">
        <v>0</v>
      </c>
      <c r="D26" s="188">
        <v>0</v>
      </c>
      <c r="E26" s="188">
        <v>0</v>
      </c>
      <c r="F26" s="188">
        <v>0</v>
      </c>
      <c r="G26" s="188">
        <v>0</v>
      </c>
    </row>
    <row r="27" spans="1:8" x14ac:dyDescent="0.2">
      <c r="A27" s="16">
        <v>1134</v>
      </c>
      <c r="B27" s="183" t="s">
        <v>133</v>
      </c>
      <c r="C27" s="147">
        <v>4037372.32</v>
      </c>
      <c r="D27" s="188">
        <v>4037372.32</v>
      </c>
      <c r="E27" s="188">
        <v>0</v>
      </c>
      <c r="F27" s="188">
        <v>0</v>
      </c>
      <c r="G27" s="188">
        <v>0</v>
      </c>
    </row>
    <row r="28" spans="1:8" x14ac:dyDescent="0.2">
      <c r="A28" s="16">
        <v>1139</v>
      </c>
      <c r="B28" s="183" t="s">
        <v>134</v>
      </c>
      <c r="C28" s="147">
        <v>0</v>
      </c>
      <c r="D28" s="188">
        <v>0</v>
      </c>
      <c r="E28" s="188">
        <v>0</v>
      </c>
      <c r="F28" s="188">
        <v>0</v>
      </c>
      <c r="G28" s="188">
        <v>0</v>
      </c>
    </row>
    <row r="30" spans="1:8" x14ac:dyDescent="0.2">
      <c r="A30" s="13" t="s">
        <v>484</v>
      </c>
      <c r="B30" s="181"/>
      <c r="C30" s="141"/>
      <c r="D30" s="186"/>
      <c r="E30" s="186"/>
      <c r="F30" s="186"/>
      <c r="G30" s="186"/>
      <c r="H30" s="181"/>
    </row>
    <row r="31" spans="1:8" ht="33.75" x14ac:dyDescent="0.2">
      <c r="A31" s="194" t="s">
        <v>86</v>
      </c>
      <c r="B31" s="198" t="s">
        <v>83</v>
      </c>
      <c r="C31" s="195" t="s">
        <v>84</v>
      </c>
      <c r="D31" s="197" t="s">
        <v>93</v>
      </c>
      <c r="E31" s="197" t="s">
        <v>92</v>
      </c>
      <c r="F31" s="197" t="s">
        <v>135</v>
      </c>
      <c r="G31" s="197" t="s">
        <v>95</v>
      </c>
      <c r="H31" s="198"/>
    </row>
    <row r="32" spans="1:8" x14ac:dyDescent="0.2">
      <c r="A32" s="16">
        <v>1140</v>
      </c>
      <c r="B32" s="183" t="s">
        <v>136</v>
      </c>
      <c r="C32" s="147">
        <f>SUM(C33:C37)</f>
        <v>2393800.38</v>
      </c>
    </row>
    <row r="33" spans="1:8" x14ac:dyDescent="0.2">
      <c r="A33" s="16">
        <v>1141</v>
      </c>
      <c r="B33" s="183" t="s">
        <v>137</v>
      </c>
      <c r="C33" s="147">
        <v>0</v>
      </c>
    </row>
    <row r="34" spans="1:8" x14ac:dyDescent="0.2">
      <c r="A34" s="16">
        <v>1142</v>
      </c>
      <c r="B34" s="183" t="s">
        <v>138</v>
      </c>
      <c r="C34" s="147">
        <v>0</v>
      </c>
    </row>
    <row r="35" spans="1:8" x14ac:dyDescent="0.2">
      <c r="A35" s="16">
        <v>1143</v>
      </c>
      <c r="B35" s="183" t="s">
        <v>139</v>
      </c>
      <c r="C35" s="147">
        <v>0</v>
      </c>
    </row>
    <row r="36" spans="1:8" x14ac:dyDescent="0.2">
      <c r="A36" s="16">
        <v>1144</v>
      </c>
      <c r="B36" s="183" t="s">
        <v>140</v>
      </c>
      <c r="C36" s="147">
        <v>0</v>
      </c>
    </row>
    <row r="37" spans="1:8" x14ac:dyDescent="0.2">
      <c r="A37" s="16">
        <v>1145</v>
      </c>
      <c r="B37" s="183" t="s">
        <v>141</v>
      </c>
      <c r="C37" s="147">
        <v>2393800.38</v>
      </c>
    </row>
    <row r="39" spans="1:8" x14ac:dyDescent="0.2">
      <c r="A39" s="13" t="s">
        <v>142</v>
      </c>
      <c r="B39" s="181"/>
      <c r="C39" s="141"/>
      <c r="D39" s="186"/>
      <c r="E39" s="186"/>
      <c r="F39" s="186"/>
      <c r="G39" s="186"/>
      <c r="H39" s="181"/>
    </row>
    <row r="40" spans="1:8" ht="56.25" x14ac:dyDescent="0.2">
      <c r="A40" s="194" t="s">
        <v>86</v>
      </c>
      <c r="B40" s="198" t="s">
        <v>83</v>
      </c>
      <c r="C40" s="195" t="s">
        <v>84</v>
      </c>
      <c r="D40" s="197" t="s">
        <v>91</v>
      </c>
      <c r="E40" s="197" t="s">
        <v>94</v>
      </c>
      <c r="F40" s="197" t="s">
        <v>143</v>
      </c>
      <c r="G40" s="197"/>
      <c r="H40" s="182"/>
    </row>
    <row r="41" spans="1:8" x14ac:dyDescent="0.2">
      <c r="A41" s="16">
        <v>1150</v>
      </c>
      <c r="B41" s="183" t="s">
        <v>144</v>
      </c>
      <c r="C41" s="147">
        <f>C42</f>
        <v>0</v>
      </c>
    </row>
    <row r="42" spans="1:8" x14ac:dyDescent="0.2">
      <c r="A42" s="16">
        <v>1151</v>
      </c>
      <c r="B42" s="183" t="s">
        <v>145</v>
      </c>
      <c r="C42" s="147">
        <v>0</v>
      </c>
    </row>
    <row r="44" spans="1:8" x14ac:dyDescent="0.2">
      <c r="A44" s="13" t="s">
        <v>96</v>
      </c>
      <c r="B44" s="181"/>
      <c r="C44" s="141"/>
      <c r="D44" s="186"/>
      <c r="E44" s="186"/>
      <c r="F44" s="186"/>
      <c r="G44" s="186"/>
      <c r="H44" s="181"/>
    </row>
    <row r="45" spans="1:8" ht="22.5" x14ac:dyDescent="0.2">
      <c r="A45" s="15" t="s">
        <v>86</v>
      </c>
      <c r="B45" s="182" t="s">
        <v>83</v>
      </c>
      <c r="C45" s="150" t="s">
        <v>84</v>
      </c>
      <c r="D45" s="187" t="s">
        <v>85</v>
      </c>
      <c r="E45" s="187" t="s">
        <v>127</v>
      </c>
      <c r="F45" s="187"/>
      <c r="G45" s="187"/>
      <c r="H45" s="182"/>
    </row>
    <row r="46" spans="1:8" x14ac:dyDescent="0.2">
      <c r="A46" s="16">
        <v>1213</v>
      </c>
      <c r="B46" s="183" t="s">
        <v>146</v>
      </c>
      <c r="C46" s="147">
        <v>0</v>
      </c>
    </row>
    <row r="48" spans="1:8" x14ac:dyDescent="0.2">
      <c r="A48" s="13" t="s">
        <v>97</v>
      </c>
      <c r="B48" s="181"/>
      <c r="C48" s="141"/>
      <c r="D48" s="186"/>
      <c r="E48" s="186"/>
      <c r="F48" s="186"/>
      <c r="G48" s="186"/>
      <c r="H48" s="181"/>
    </row>
    <row r="49" spans="1:10" x14ac:dyDescent="0.2">
      <c r="A49" s="15" t="s">
        <v>86</v>
      </c>
      <c r="B49" s="182" t="s">
        <v>83</v>
      </c>
      <c r="C49" s="150" t="s">
        <v>84</v>
      </c>
      <c r="D49" s="187"/>
      <c r="E49" s="187"/>
      <c r="F49" s="187"/>
      <c r="G49" s="187"/>
      <c r="H49" s="182"/>
    </row>
    <row r="50" spans="1:10" x14ac:dyDescent="0.2">
      <c r="A50" s="16">
        <v>1211</v>
      </c>
      <c r="B50" s="183" t="s">
        <v>120</v>
      </c>
      <c r="C50" s="147">
        <v>0</v>
      </c>
    </row>
    <row r="51" spans="1:10" x14ac:dyDescent="0.2">
      <c r="A51" s="16">
        <v>1212</v>
      </c>
      <c r="B51" s="183" t="s">
        <v>560</v>
      </c>
      <c r="C51" s="147">
        <v>0</v>
      </c>
    </row>
    <row r="52" spans="1:10" x14ac:dyDescent="0.2">
      <c r="A52" s="16">
        <v>1214</v>
      </c>
      <c r="B52" s="183" t="s">
        <v>147</v>
      </c>
      <c r="C52" s="147">
        <v>0</v>
      </c>
    </row>
    <row r="54" spans="1:10" x14ac:dyDescent="0.2">
      <c r="A54" s="13" t="s">
        <v>101</v>
      </c>
      <c r="B54" s="181"/>
      <c r="C54" s="141"/>
      <c r="D54" s="186"/>
      <c r="E54" s="186"/>
      <c r="F54" s="186"/>
      <c r="G54" s="186"/>
      <c r="H54" s="181"/>
      <c r="I54" s="181"/>
      <c r="J54" s="13"/>
    </row>
    <row r="55" spans="1:10" ht="22.5" x14ac:dyDescent="0.2">
      <c r="A55" s="194" t="s">
        <v>86</v>
      </c>
      <c r="B55" s="198" t="s">
        <v>83</v>
      </c>
      <c r="C55" s="195" t="s">
        <v>84</v>
      </c>
      <c r="D55" s="197" t="s">
        <v>98</v>
      </c>
      <c r="E55" s="197" t="s">
        <v>99</v>
      </c>
      <c r="F55" s="197" t="s">
        <v>561</v>
      </c>
      <c r="G55" s="197" t="s">
        <v>562</v>
      </c>
      <c r="H55" s="198" t="s">
        <v>100</v>
      </c>
      <c r="I55" s="198" t="s">
        <v>563</v>
      </c>
      <c r="J55" s="194" t="s">
        <v>127</v>
      </c>
    </row>
    <row r="56" spans="1:10" x14ac:dyDescent="0.2">
      <c r="A56" s="16">
        <v>1230</v>
      </c>
      <c r="B56" s="183" t="s">
        <v>149</v>
      </c>
      <c r="C56" s="147">
        <f>SUM(C57:C63)</f>
        <v>189940177.99000001</v>
      </c>
      <c r="D56" s="188">
        <f>SUM(D57:D63)</f>
        <v>0</v>
      </c>
      <c r="E56" s="188">
        <f>SUM(E57:E63)</f>
        <v>0</v>
      </c>
    </row>
    <row r="57" spans="1:10" x14ac:dyDescent="0.2">
      <c r="A57" s="16">
        <v>1231</v>
      </c>
      <c r="B57" s="183" t="s">
        <v>150</v>
      </c>
      <c r="C57" s="147">
        <v>810000</v>
      </c>
      <c r="D57" s="190"/>
      <c r="E57" s="190"/>
    </row>
    <row r="58" spans="1:10" x14ac:dyDescent="0.2">
      <c r="A58" s="16">
        <v>1232</v>
      </c>
      <c r="B58" s="183" t="s">
        <v>151</v>
      </c>
      <c r="C58" s="147">
        <v>0</v>
      </c>
      <c r="D58" s="188">
        <v>0</v>
      </c>
      <c r="E58" s="188">
        <v>0</v>
      </c>
    </row>
    <row r="59" spans="1:10" x14ac:dyDescent="0.2">
      <c r="A59" s="16">
        <v>1233</v>
      </c>
      <c r="B59" s="183" t="s">
        <v>152</v>
      </c>
      <c r="C59" s="147">
        <v>45585872.859999999</v>
      </c>
      <c r="D59" s="188">
        <v>0</v>
      </c>
      <c r="E59" s="188">
        <v>0</v>
      </c>
    </row>
    <row r="60" spans="1:10" x14ac:dyDescent="0.2">
      <c r="A60" s="16">
        <v>1234</v>
      </c>
      <c r="B60" s="183" t="s">
        <v>153</v>
      </c>
      <c r="C60" s="147">
        <v>0</v>
      </c>
      <c r="D60" s="188">
        <v>0</v>
      </c>
      <c r="E60" s="188">
        <v>0</v>
      </c>
    </row>
    <row r="61" spans="1:10" x14ac:dyDescent="0.2">
      <c r="A61" s="16">
        <v>1235</v>
      </c>
      <c r="B61" s="183" t="s">
        <v>154</v>
      </c>
      <c r="C61" s="147">
        <v>0</v>
      </c>
      <c r="D61" s="188">
        <v>0</v>
      </c>
      <c r="E61" s="188">
        <v>0</v>
      </c>
    </row>
    <row r="62" spans="1:10" x14ac:dyDescent="0.2">
      <c r="A62" s="16">
        <v>1236</v>
      </c>
      <c r="B62" s="183" t="s">
        <v>155</v>
      </c>
      <c r="C62" s="147">
        <v>143544305.13</v>
      </c>
      <c r="D62" s="188">
        <v>0</v>
      </c>
      <c r="E62" s="188">
        <v>0</v>
      </c>
    </row>
    <row r="63" spans="1:10" x14ac:dyDescent="0.2">
      <c r="A63" s="16">
        <v>1239</v>
      </c>
      <c r="B63" s="183" t="s">
        <v>156</v>
      </c>
      <c r="C63" s="147">
        <v>0</v>
      </c>
      <c r="D63" s="188">
        <v>0</v>
      </c>
      <c r="E63" s="188">
        <v>0</v>
      </c>
    </row>
    <row r="64" spans="1:10" x14ac:dyDescent="0.2">
      <c r="A64" s="16">
        <v>1240</v>
      </c>
      <c r="B64" s="183" t="s">
        <v>157</v>
      </c>
      <c r="C64" s="147">
        <f>SUM(C65:C72)</f>
        <v>102013373.16</v>
      </c>
      <c r="D64" s="188">
        <f t="shared" ref="D64:E64" si="0">SUM(D65:D72)</f>
        <v>0</v>
      </c>
      <c r="E64" s="188">
        <f t="shared" si="0"/>
        <v>42718467.849999994</v>
      </c>
    </row>
    <row r="65" spans="1:9" x14ac:dyDescent="0.2">
      <c r="A65" s="16">
        <v>1241</v>
      </c>
      <c r="B65" s="183" t="s">
        <v>158</v>
      </c>
      <c r="C65" s="147">
        <v>29092773.120000001</v>
      </c>
      <c r="D65" s="188">
        <v>0</v>
      </c>
      <c r="E65" s="188">
        <v>15718068.119999999</v>
      </c>
    </row>
    <row r="66" spans="1:9" x14ac:dyDescent="0.2">
      <c r="A66" s="16">
        <v>1242</v>
      </c>
      <c r="B66" s="183" t="s">
        <v>159</v>
      </c>
      <c r="C66" s="147">
        <v>14254051.1</v>
      </c>
      <c r="D66" s="188">
        <v>0</v>
      </c>
      <c r="E66" s="188">
        <v>5021715.57</v>
      </c>
    </row>
    <row r="67" spans="1:9" x14ac:dyDescent="0.2">
      <c r="A67" s="16">
        <v>1243</v>
      </c>
      <c r="B67" s="183" t="s">
        <v>160</v>
      </c>
      <c r="C67" s="147">
        <v>2848065.78</v>
      </c>
      <c r="D67" s="188">
        <v>0</v>
      </c>
      <c r="E67" s="188">
        <v>2151743.34</v>
      </c>
    </row>
    <row r="68" spans="1:9" x14ac:dyDescent="0.2">
      <c r="A68" s="16">
        <v>1244</v>
      </c>
      <c r="B68" s="183" t="s">
        <v>161</v>
      </c>
      <c r="C68" s="147">
        <v>14789527.890000001</v>
      </c>
      <c r="D68" s="188">
        <v>0</v>
      </c>
      <c r="E68" s="188">
        <v>11797196.880000001</v>
      </c>
    </row>
    <row r="69" spans="1:9" x14ac:dyDescent="0.2">
      <c r="A69" s="16">
        <v>1245</v>
      </c>
      <c r="B69" s="183" t="s">
        <v>162</v>
      </c>
      <c r="C69" s="147">
        <v>0</v>
      </c>
      <c r="D69" s="188">
        <v>0</v>
      </c>
      <c r="E69" s="188">
        <v>0</v>
      </c>
    </row>
    <row r="70" spans="1:9" x14ac:dyDescent="0.2">
      <c r="A70" s="16">
        <v>1246</v>
      </c>
      <c r="B70" s="183" t="s">
        <v>163</v>
      </c>
      <c r="C70" s="147">
        <v>40925561.700000003</v>
      </c>
      <c r="D70" s="188">
        <v>0</v>
      </c>
      <c r="E70" s="188">
        <v>8029743.9400000004</v>
      </c>
    </row>
    <row r="71" spans="1:9" x14ac:dyDescent="0.2">
      <c r="A71" s="16">
        <v>1247</v>
      </c>
      <c r="B71" s="183" t="s">
        <v>164</v>
      </c>
      <c r="C71" s="147">
        <v>103393.57</v>
      </c>
      <c r="D71" s="188">
        <v>0</v>
      </c>
      <c r="E71" s="188">
        <v>0</v>
      </c>
    </row>
    <row r="72" spans="1:9" x14ac:dyDescent="0.2">
      <c r="A72" s="16">
        <v>1248</v>
      </c>
      <c r="B72" s="183" t="s">
        <v>165</v>
      </c>
      <c r="C72" s="147">
        <v>0</v>
      </c>
      <c r="D72" s="188">
        <v>0</v>
      </c>
      <c r="E72" s="188">
        <v>0</v>
      </c>
    </row>
    <row r="74" spans="1:9" x14ac:dyDescent="0.2">
      <c r="A74" s="13" t="s">
        <v>102</v>
      </c>
      <c r="B74" s="181"/>
      <c r="C74" s="141"/>
      <c r="D74" s="186"/>
      <c r="E74" s="186"/>
      <c r="F74" s="186"/>
      <c r="G74" s="186"/>
      <c r="H74" s="181"/>
      <c r="I74" s="181"/>
    </row>
    <row r="75" spans="1:9" ht="26.25" customHeight="1" x14ac:dyDescent="0.2">
      <c r="A75" s="194" t="s">
        <v>86</v>
      </c>
      <c r="B75" s="198" t="s">
        <v>83</v>
      </c>
      <c r="C75" s="195" t="s">
        <v>84</v>
      </c>
      <c r="D75" s="197" t="s">
        <v>103</v>
      </c>
      <c r="E75" s="197" t="s">
        <v>166</v>
      </c>
      <c r="F75" s="197" t="s">
        <v>564</v>
      </c>
      <c r="G75" s="197" t="s">
        <v>148</v>
      </c>
      <c r="H75" s="198" t="s">
        <v>100</v>
      </c>
      <c r="I75" s="198" t="s">
        <v>127</v>
      </c>
    </row>
    <row r="76" spans="1:9" x14ac:dyDescent="0.2">
      <c r="A76" s="16">
        <v>1250</v>
      </c>
      <c r="B76" s="183" t="s">
        <v>167</v>
      </c>
      <c r="C76" s="147">
        <f>SUM(C77:C81)</f>
        <v>0</v>
      </c>
      <c r="D76" s="188">
        <f>SUM(D77:D81)</f>
        <v>0</v>
      </c>
      <c r="E76" s="188">
        <f>SUM(E77:E81)</f>
        <v>0</v>
      </c>
    </row>
    <row r="77" spans="1:9" x14ac:dyDescent="0.2">
      <c r="A77" s="16">
        <v>1251</v>
      </c>
      <c r="B77" s="183" t="s">
        <v>168</v>
      </c>
      <c r="C77" s="147">
        <v>0</v>
      </c>
      <c r="D77" s="188">
        <v>0</v>
      </c>
      <c r="E77" s="188">
        <v>0</v>
      </c>
    </row>
    <row r="78" spans="1:9" x14ac:dyDescent="0.2">
      <c r="A78" s="16">
        <v>1252</v>
      </c>
      <c r="B78" s="183" t="s">
        <v>169</v>
      </c>
      <c r="C78" s="147">
        <v>0</v>
      </c>
      <c r="D78" s="188">
        <v>0</v>
      </c>
      <c r="E78" s="188">
        <v>0</v>
      </c>
    </row>
    <row r="79" spans="1:9" x14ac:dyDescent="0.2">
      <c r="A79" s="16">
        <v>1253</v>
      </c>
      <c r="B79" s="183" t="s">
        <v>170</v>
      </c>
      <c r="C79" s="147">
        <v>0</v>
      </c>
      <c r="D79" s="188">
        <v>0</v>
      </c>
      <c r="E79" s="188">
        <v>0</v>
      </c>
    </row>
    <row r="80" spans="1:9" x14ac:dyDescent="0.2">
      <c r="A80" s="16">
        <v>1254</v>
      </c>
      <c r="B80" s="183" t="s">
        <v>171</v>
      </c>
      <c r="C80" s="147">
        <v>0</v>
      </c>
      <c r="D80" s="188">
        <v>0</v>
      </c>
      <c r="E80" s="188">
        <v>0</v>
      </c>
    </row>
    <row r="81" spans="1:8" x14ac:dyDescent="0.2">
      <c r="A81" s="16">
        <v>1259</v>
      </c>
      <c r="B81" s="183" t="s">
        <v>172</v>
      </c>
      <c r="C81" s="147">
        <v>0</v>
      </c>
      <c r="D81" s="188">
        <v>0</v>
      </c>
      <c r="E81" s="188">
        <v>0</v>
      </c>
    </row>
    <row r="82" spans="1:8" x14ac:dyDescent="0.2">
      <c r="A82" s="16">
        <v>1270</v>
      </c>
      <c r="B82" s="183" t="s">
        <v>173</v>
      </c>
      <c r="C82" s="147">
        <f>SUM(C83:C88)</f>
        <v>162248.23000000001</v>
      </c>
      <c r="D82" s="190"/>
      <c r="E82" s="190"/>
    </row>
    <row r="83" spans="1:8" x14ac:dyDescent="0.2">
      <c r="A83" s="16">
        <v>1271</v>
      </c>
      <c r="B83" s="183" t="s">
        <v>174</v>
      </c>
      <c r="C83" s="147">
        <v>0</v>
      </c>
      <c r="D83" s="190"/>
      <c r="E83" s="190"/>
    </row>
    <row r="84" spans="1:8" x14ac:dyDescent="0.2">
      <c r="A84" s="16">
        <v>1272</v>
      </c>
      <c r="B84" s="183" t="s">
        <v>175</v>
      </c>
      <c r="C84" s="147">
        <v>0</v>
      </c>
      <c r="D84" s="190"/>
      <c r="E84" s="190"/>
    </row>
    <row r="85" spans="1:8" x14ac:dyDescent="0.2">
      <c r="A85" s="16">
        <v>1273</v>
      </c>
      <c r="B85" s="183" t="s">
        <v>176</v>
      </c>
      <c r="C85" s="147">
        <v>162248.23000000001</v>
      </c>
      <c r="D85" s="190"/>
      <c r="E85" s="190"/>
    </row>
    <row r="86" spans="1:8" x14ac:dyDescent="0.2">
      <c r="A86" s="16">
        <v>1274</v>
      </c>
      <c r="B86" s="183" t="s">
        <v>177</v>
      </c>
      <c r="C86" s="147">
        <v>0</v>
      </c>
      <c r="D86" s="190"/>
      <c r="E86" s="190"/>
    </row>
    <row r="87" spans="1:8" x14ac:dyDescent="0.2">
      <c r="A87" s="16">
        <v>1275</v>
      </c>
      <c r="B87" s="183" t="s">
        <v>178</v>
      </c>
      <c r="C87" s="147">
        <v>0</v>
      </c>
      <c r="D87" s="190"/>
      <c r="E87" s="190"/>
    </row>
    <row r="88" spans="1:8" x14ac:dyDescent="0.2">
      <c r="A88" s="16">
        <v>1279</v>
      </c>
      <c r="B88" s="183" t="s">
        <v>179</v>
      </c>
      <c r="C88" s="147">
        <v>0</v>
      </c>
      <c r="D88" s="190"/>
      <c r="E88" s="190"/>
    </row>
    <row r="90" spans="1:8" x14ac:dyDescent="0.2">
      <c r="A90" s="13" t="s">
        <v>104</v>
      </c>
      <c r="B90" s="181"/>
      <c r="C90" s="141"/>
      <c r="D90" s="186"/>
      <c r="E90" s="186"/>
      <c r="F90" s="186"/>
      <c r="G90" s="186"/>
      <c r="H90" s="181"/>
    </row>
    <row r="91" spans="1:8" x14ac:dyDescent="0.2">
      <c r="A91" s="15" t="s">
        <v>86</v>
      </c>
      <c r="B91" s="182" t="s">
        <v>83</v>
      </c>
      <c r="C91" s="150" t="s">
        <v>84</v>
      </c>
      <c r="D91" s="187" t="s">
        <v>180</v>
      </c>
      <c r="E91" s="187"/>
      <c r="F91" s="187"/>
      <c r="G91" s="187"/>
      <c r="H91" s="182"/>
    </row>
    <row r="92" spans="1:8" x14ac:dyDescent="0.2">
      <c r="A92" s="16">
        <v>1160</v>
      </c>
      <c r="B92" s="183" t="s">
        <v>181</v>
      </c>
      <c r="C92" s="147">
        <f>SUM(C93:C94)</f>
        <v>0</v>
      </c>
    </row>
    <row r="93" spans="1:8" ht="22.5" x14ac:dyDescent="0.2">
      <c r="A93" s="16">
        <v>1161</v>
      </c>
      <c r="B93" s="183" t="s">
        <v>182</v>
      </c>
      <c r="C93" s="147">
        <v>0</v>
      </c>
    </row>
    <row r="94" spans="1:8" x14ac:dyDescent="0.2">
      <c r="A94" s="16">
        <v>1162</v>
      </c>
      <c r="B94" s="183" t="s">
        <v>183</v>
      </c>
      <c r="C94" s="147">
        <v>0</v>
      </c>
    </row>
    <row r="96" spans="1:8" x14ac:dyDescent="0.2">
      <c r="A96" s="13" t="s">
        <v>565</v>
      </c>
      <c r="B96" s="181"/>
      <c r="C96" s="141"/>
      <c r="D96" s="186"/>
      <c r="E96" s="186"/>
      <c r="F96" s="186"/>
      <c r="G96" s="186"/>
      <c r="H96" s="181"/>
    </row>
    <row r="97" spans="1:8" ht="22.5" x14ac:dyDescent="0.2">
      <c r="A97" s="15" t="s">
        <v>86</v>
      </c>
      <c r="B97" s="182" t="s">
        <v>83</v>
      </c>
      <c r="C97" s="150" t="s">
        <v>84</v>
      </c>
      <c r="D97" s="187" t="s">
        <v>127</v>
      </c>
      <c r="E97" s="187"/>
      <c r="F97" s="187"/>
      <c r="G97" s="187"/>
      <c r="H97" s="182"/>
    </row>
    <row r="98" spans="1:8" x14ac:dyDescent="0.2">
      <c r="A98" s="16">
        <v>1190</v>
      </c>
      <c r="B98" s="183" t="s">
        <v>492</v>
      </c>
      <c r="C98" s="147">
        <f>SUM(C99:C102)</f>
        <v>31242</v>
      </c>
    </row>
    <row r="99" spans="1:8" x14ac:dyDescent="0.2">
      <c r="A99" s="16">
        <v>1191</v>
      </c>
      <c r="B99" s="183" t="s">
        <v>485</v>
      </c>
      <c r="C99" s="147">
        <v>31242</v>
      </c>
    </row>
    <row r="100" spans="1:8" x14ac:dyDescent="0.2">
      <c r="A100" s="16">
        <v>1192</v>
      </c>
      <c r="B100" s="183" t="s">
        <v>486</v>
      </c>
      <c r="C100" s="147">
        <v>0</v>
      </c>
    </row>
    <row r="101" spans="1:8" ht="22.5" x14ac:dyDescent="0.2">
      <c r="A101" s="16">
        <v>1193</v>
      </c>
      <c r="B101" s="183" t="s">
        <v>487</v>
      </c>
      <c r="C101" s="147">
        <v>0</v>
      </c>
    </row>
    <row r="102" spans="1:8" x14ac:dyDescent="0.2">
      <c r="A102" s="16">
        <v>1194</v>
      </c>
      <c r="B102" s="183" t="s">
        <v>488</v>
      </c>
      <c r="C102" s="147">
        <v>0</v>
      </c>
    </row>
    <row r="103" spans="1:8" x14ac:dyDescent="0.2">
      <c r="A103" s="16">
        <v>1290</v>
      </c>
      <c r="B103" s="183" t="s">
        <v>184</v>
      </c>
      <c r="C103" s="147">
        <f>SUM(C104:C106)</f>
        <v>0</v>
      </c>
    </row>
    <row r="104" spans="1:8" x14ac:dyDescent="0.2">
      <c r="A104" s="16">
        <v>1291</v>
      </c>
      <c r="B104" s="183" t="s">
        <v>185</v>
      </c>
      <c r="C104" s="147">
        <v>0</v>
      </c>
    </row>
    <row r="105" spans="1:8" x14ac:dyDescent="0.2">
      <c r="A105" s="16">
        <v>1292</v>
      </c>
      <c r="B105" s="183" t="s">
        <v>186</v>
      </c>
      <c r="C105" s="147">
        <v>0</v>
      </c>
    </row>
    <row r="106" spans="1:8" x14ac:dyDescent="0.2">
      <c r="A106" s="16">
        <v>1293</v>
      </c>
      <c r="B106" s="183" t="s">
        <v>187</v>
      </c>
      <c r="C106" s="147">
        <v>0</v>
      </c>
    </row>
    <row r="108" spans="1:8" x14ac:dyDescent="0.2">
      <c r="A108" s="13" t="s">
        <v>105</v>
      </c>
      <c r="B108" s="181"/>
      <c r="C108" s="141"/>
      <c r="D108" s="186"/>
      <c r="E108" s="186"/>
      <c r="F108" s="186"/>
      <c r="G108" s="186"/>
      <c r="H108" s="181"/>
    </row>
    <row r="109" spans="1:8" ht="22.5" x14ac:dyDescent="0.2">
      <c r="A109" s="194" t="s">
        <v>86</v>
      </c>
      <c r="B109" s="198" t="s">
        <v>83</v>
      </c>
      <c r="C109" s="195" t="s">
        <v>84</v>
      </c>
      <c r="D109" s="197" t="s">
        <v>123</v>
      </c>
      <c r="E109" s="197" t="s">
        <v>124</v>
      </c>
      <c r="F109" s="197" t="s">
        <v>125</v>
      </c>
      <c r="G109" s="197" t="s">
        <v>188</v>
      </c>
      <c r="H109" s="198" t="s">
        <v>584</v>
      </c>
    </row>
    <row r="110" spans="1:8" x14ac:dyDescent="0.2">
      <c r="A110" s="16">
        <v>2110</v>
      </c>
      <c r="B110" s="183" t="s">
        <v>189</v>
      </c>
      <c r="C110" s="147">
        <f>SUM(C111:C119)</f>
        <v>39823409.119999997</v>
      </c>
      <c r="D110" s="188">
        <f>SUM(D111:D119)</f>
        <v>39823409.119999997</v>
      </c>
      <c r="E110" s="188">
        <f>SUM(E111:E119)</f>
        <v>0</v>
      </c>
      <c r="F110" s="188">
        <f>SUM(F111:F119)</f>
        <v>0</v>
      </c>
      <c r="G110" s="188">
        <f>SUM(G111:G119)</f>
        <v>0</v>
      </c>
    </row>
    <row r="111" spans="1:8" x14ac:dyDescent="0.2">
      <c r="A111" s="16">
        <v>2111</v>
      </c>
      <c r="B111" s="183" t="s">
        <v>190</v>
      </c>
      <c r="C111" s="147">
        <v>5347921.82</v>
      </c>
      <c r="D111" s="188">
        <f>C111</f>
        <v>5347921.82</v>
      </c>
      <c r="E111" s="188">
        <v>0</v>
      </c>
      <c r="F111" s="188">
        <v>0</v>
      </c>
      <c r="G111" s="188">
        <v>0</v>
      </c>
    </row>
    <row r="112" spans="1:8" x14ac:dyDescent="0.2">
      <c r="A112" s="16">
        <v>2112</v>
      </c>
      <c r="B112" s="183" t="s">
        <v>191</v>
      </c>
      <c r="C112" s="147">
        <v>12594828.369999999</v>
      </c>
      <c r="D112" s="188">
        <f t="shared" ref="D112:D119" si="1">C112</f>
        <v>12594828.369999999</v>
      </c>
      <c r="E112" s="188">
        <v>0</v>
      </c>
      <c r="F112" s="188">
        <v>0</v>
      </c>
      <c r="G112" s="188">
        <v>0</v>
      </c>
    </row>
    <row r="113" spans="1:8" x14ac:dyDescent="0.2">
      <c r="A113" s="16">
        <v>2113</v>
      </c>
      <c r="B113" s="183" t="s">
        <v>192</v>
      </c>
      <c r="C113" s="147">
        <v>7391850.8099999996</v>
      </c>
      <c r="D113" s="188">
        <f t="shared" si="1"/>
        <v>7391850.8099999996</v>
      </c>
      <c r="E113" s="188">
        <v>0</v>
      </c>
      <c r="F113" s="188">
        <v>0</v>
      </c>
      <c r="G113" s="188">
        <v>0</v>
      </c>
    </row>
    <row r="114" spans="1:8" x14ac:dyDescent="0.2">
      <c r="A114" s="16">
        <v>2114</v>
      </c>
      <c r="B114" s="183" t="s">
        <v>193</v>
      </c>
      <c r="C114" s="147">
        <v>0</v>
      </c>
      <c r="D114" s="188">
        <f t="shared" si="1"/>
        <v>0</v>
      </c>
      <c r="E114" s="188">
        <v>0</v>
      </c>
      <c r="F114" s="188">
        <v>0</v>
      </c>
      <c r="G114" s="188">
        <v>0</v>
      </c>
    </row>
    <row r="115" spans="1:8" x14ac:dyDescent="0.2">
      <c r="A115" s="16">
        <v>2115</v>
      </c>
      <c r="B115" s="183" t="s">
        <v>194</v>
      </c>
      <c r="C115" s="147">
        <v>0</v>
      </c>
      <c r="D115" s="188">
        <f t="shared" si="1"/>
        <v>0</v>
      </c>
      <c r="E115" s="188">
        <v>0</v>
      </c>
      <c r="F115" s="188">
        <v>0</v>
      </c>
      <c r="G115" s="188">
        <v>0</v>
      </c>
    </row>
    <row r="116" spans="1:8" ht="22.5" x14ac:dyDescent="0.2">
      <c r="A116" s="16">
        <v>2116</v>
      </c>
      <c r="B116" s="183" t="s">
        <v>195</v>
      </c>
      <c r="C116" s="147">
        <v>0</v>
      </c>
      <c r="D116" s="188">
        <f t="shared" si="1"/>
        <v>0</v>
      </c>
      <c r="E116" s="188">
        <v>0</v>
      </c>
      <c r="F116" s="188">
        <v>0</v>
      </c>
      <c r="G116" s="188">
        <v>0</v>
      </c>
    </row>
    <row r="117" spans="1:8" x14ac:dyDescent="0.2">
      <c r="A117" s="16">
        <v>2117</v>
      </c>
      <c r="B117" s="183" t="s">
        <v>196</v>
      </c>
      <c r="C117" s="147">
        <v>2164635.64</v>
      </c>
      <c r="D117" s="188">
        <f t="shared" si="1"/>
        <v>2164635.64</v>
      </c>
      <c r="E117" s="188">
        <v>0</v>
      </c>
      <c r="F117" s="188">
        <v>0</v>
      </c>
      <c r="G117" s="188">
        <v>0</v>
      </c>
    </row>
    <row r="118" spans="1:8" x14ac:dyDescent="0.2">
      <c r="A118" s="16">
        <v>2118</v>
      </c>
      <c r="B118" s="183" t="s">
        <v>197</v>
      </c>
      <c r="C118" s="147">
        <v>0</v>
      </c>
      <c r="D118" s="188">
        <f t="shared" si="1"/>
        <v>0</v>
      </c>
      <c r="E118" s="188">
        <v>0</v>
      </c>
      <c r="F118" s="188">
        <v>0</v>
      </c>
      <c r="G118" s="188">
        <v>0</v>
      </c>
    </row>
    <row r="119" spans="1:8" x14ac:dyDescent="0.2">
      <c r="A119" s="16">
        <v>2119</v>
      </c>
      <c r="B119" s="183" t="s">
        <v>198</v>
      </c>
      <c r="C119" s="147">
        <v>12324172.48</v>
      </c>
      <c r="D119" s="188">
        <f t="shared" si="1"/>
        <v>12324172.48</v>
      </c>
      <c r="E119" s="188">
        <v>0</v>
      </c>
      <c r="F119" s="188">
        <v>0</v>
      </c>
      <c r="G119" s="188">
        <v>0</v>
      </c>
    </row>
    <row r="120" spans="1:8" x14ac:dyDescent="0.2">
      <c r="A120" s="16">
        <v>2120</v>
      </c>
      <c r="B120" s="183" t="s">
        <v>199</v>
      </c>
      <c r="C120" s="147">
        <f>SUM(C121:C123)</f>
        <v>0</v>
      </c>
      <c r="D120" s="188">
        <f t="shared" ref="D120:G120" si="2">SUM(D121:D123)</f>
        <v>0</v>
      </c>
      <c r="E120" s="188">
        <f t="shared" si="2"/>
        <v>0</v>
      </c>
      <c r="F120" s="188">
        <f t="shared" si="2"/>
        <v>0</v>
      </c>
      <c r="G120" s="188">
        <f t="shared" si="2"/>
        <v>0</v>
      </c>
    </row>
    <row r="121" spans="1:8" x14ac:dyDescent="0.2">
      <c r="A121" s="16">
        <v>2121</v>
      </c>
      <c r="B121" s="183" t="s">
        <v>200</v>
      </c>
      <c r="C121" s="147">
        <v>0</v>
      </c>
      <c r="D121" s="188">
        <f>C121</f>
        <v>0</v>
      </c>
      <c r="E121" s="188">
        <v>0</v>
      </c>
      <c r="F121" s="188">
        <v>0</v>
      </c>
      <c r="G121" s="188">
        <v>0</v>
      </c>
    </row>
    <row r="122" spans="1:8" x14ac:dyDescent="0.2">
      <c r="A122" s="16">
        <v>2122</v>
      </c>
      <c r="B122" s="183" t="s">
        <v>201</v>
      </c>
      <c r="C122" s="147">
        <v>0</v>
      </c>
      <c r="D122" s="188">
        <f t="shared" ref="D122:D123" si="3">C122</f>
        <v>0</v>
      </c>
      <c r="E122" s="188">
        <v>0</v>
      </c>
      <c r="F122" s="188">
        <v>0</v>
      </c>
      <c r="G122" s="188">
        <v>0</v>
      </c>
    </row>
    <row r="123" spans="1:8" x14ac:dyDescent="0.2">
      <c r="A123" s="16">
        <v>2129</v>
      </c>
      <c r="B123" s="183" t="s">
        <v>202</v>
      </c>
      <c r="C123" s="147">
        <v>0</v>
      </c>
      <c r="D123" s="188">
        <f t="shared" si="3"/>
        <v>0</v>
      </c>
      <c r="E123" s="188">
        <v>0</v>
      </c>
      <c r="F123" s="188">
        <v>0</v>
      </c>
      <c r="G123" s="188">
        <v>0</v>
      </c>
    </row>
    <row r="125" spans="1:8" x14ac:dyDescent="0.2">
      <c r="A125" s="13" t="s">
        <v>106</v>
      </c>
      <c r="B125" s="181"/>
      <c r="C125" s="141"/>
      <c r="D125" s="186"/>
      <c r="E125" s="186"/>
      <c r="F125" s="186"/>
      <c r="G125" s="186"/>
      <c r="H125" s="181"/>
    </row>
    <row r="126" spans="1:8" ht="22.5" x14ac:dyDescent="0.2">
      <c r="A126" s="15" t="s">
        <v>86</v>
      </c>
      <c r="B126" s="182" t="s">
        <v>83</v>
      </c>
      <c r="C126" s="150" t="s">
        <v>84</v>
      </c>
      <c r="D126" s="187" t="s">
        <v>87</v>
      </c>
      <c r="E126" s="187" t="s">
        <v>127</v>
      </c>
      <c r="F126" s="187"/>
      <c r="G126" s="187"/>
      <c r="H126" s="182"/>
    </row>
    <row r="127" spans="1:8" x14ac:dyDescent="0.2">
      <c r="A127" s="16">
        <v>2160</v>
      </c>
      <c r="B127" s="183" t="s">
        <v>203</v>
      </c>
      <c r="C127" s="147">
        <f>SUM(C128:C133)</f>
        <v>0</v>
      </c>
    </row>
    <row r="128" spans="1:8" x14ac:dyDescent="0.2">
      <c r="A128" s="16">
        <v>2161</v>
      </c>
      <c r="B128" s="183" t="s">
        <v>204</v>
      </c>
      <c r="C128" s="147">
        <v>0</v>
      </c>
    </row>
    <row r="129" spans="1:8" x14ac:dyDescent="0.2">
      <c r="A129" s="16">
        <v>2162</v>
      </c>
      <c r="B129" s="183" t="s">
        <v>205</v>
      </c>
      <c r="C129" s="147">
        <v>0</v>
      </c>
    </row>
    <row r="130" spans="1:8" x14ac:dyDescent="0.2">
      <c r="A130" s="16">
        <v>2163</v>
      </c>
      <c r="B130" s="183" t="s">
        <v>206</v>
      </c>
      <c r="C130" s="147">
        <v>0</v>
      </c>
    </row>
    <row r="131" spans="1:8" x14ac:dyDescent="0.2">
      <c r="A131" s="16">
        <v>2164</v>
      </c>
      <c r="B131" s="183" t="s">
        <v>207</v>
      </c>
      <c r="C131" s="147">
        <v>0</v>
      </c>
    </row>
    <row r="132" spans="1:8" x14ac:dyDescent="0.2">
      <c r="A132" s="16">
        <v>2165</v>
      </c>
      <c r="B132" s="183" t="s">
        <v>208</v>
      </c>
      <c r="C132" s="147">
        <v>0</v>
      </c>
    </row>
    <row r="133" spans="1:8" x14ac:dyDescent="0.2">
      <c r="A133" s="16">
        <v>2166</v>
      </c>
      <c r="B133" s="183" t="s">
        <v>209</v>
      </c>
      <c r="C133" s="147">
        <v>0</v>
      </c>
    </row>
    <row r="134" spans="1:8" x14ac:dyDescent="0.2">
      <c r="A134" s="16">
        <v>2250</v>
      </c>
      <c r="B134" s="183" t="s">
        <v>210</v>
      </c>
      <c r="C134" s="147">
        <f>SUM(C135:C140)</f>
        <v>0</v>
      </c>
    </row>
    <row r="135" spans="1:8" x14ac:dyDescent="0.2">
      <c r="A135" s="16">
        <v>2251</v>
      </c>
      <c r="B135" s="183" t="s">
        <v>211</v>
      </c>
      <c r="C135" s="147">
        <v>0</v>
      </c>
    </row>
    <row r="136" spans="1:8" x14ac:dyDescent="0.2">
      <c r="A136" s="16">
        <v>2252</v>
      </c>
      <c r="B136" s="183" t="s">
        <v>212</v>
      </c>
      <c r="C136" s="147">
        <v>0</v>
      </c>
    </row>
    <row r="137" spans="1:8" x14ac:dyDescent="0.2">
      <c r="A137" s="16">
        <v>2253</v>
      </c>
      <c r="B137" s="183" t="s">
        <v>213</v>
      </c>
      <c r="C137" s="147">
        <v>0</v>
      </c>
    </row>
    <row r="138" spans="1:8" x14ac:dyDescent="0.2">
      <c r="A138" s="16">
        <v>2254</v>
      </c>
      <c r="B138" s="183" t="s">
        <v>214</v>
      </c>
      <c r="C138" s="147">
        <v>0</v>
      </c>
    </row>
    <row r="139" spans="1:8" x14ac:dyDescent="0.2">
      <c r="A139" s="16">
        <v>2255</v>
      </c>
      <c r="B139" s="183" t="s">
        <v>215</v>
      </c>
      <c r="C139" s="147">
        <v>0</v>
      </c>
    </row>
    <row r="140" spans="1:8" x14ac:dyDescent="0.2">
      <c r="A140" s="16">
        <v>2256</v>
      </c>
      <c r="B140" s="183" t="s">
        <v>216</v>
      </c>
      <c r="C140" s="147">
        <v>0</v>
      </c>
    </row>
    <row r="142" spans="1:8" x14ac:dyDescent="0.2">
      <c r="A142" s="13" t="s">
        <v>566</v>
      </c>
      <c r="B142" s="181"/>
      <c r="C142" s="141"/>
      <c r="D142" s="186"/>
      <c r="E142" s="186"/>
      <c r="F142" s="186"/>
      <c r="G142" s="186"/>
      <c r="H142" s="181"/>
    </row>
    <row r="143" spans="1:8" ht="22.5" x14ac:dyDescent="0.2">
      <c r="A143" s="17" t="s">
        <v>86</v>
      </c>
      <c r="B143" s="184" t="s">
        <v>83</v>
      </c>
      <c r="C143" s="151" t="s">
        <v>84</v>
      </c>
      <c r="D143" s="189" t="s">
        <v>87</v>
      </c>
      <c r="E143" s="189" t="s">
        <v>127</v>
      </c>
      <c r="F143" s="189"/>
      <c r="G143" s="189"/>
      <c r="H143" s="184"/>
    </row>
    <row r="144" spans="1:8" x14ac:dyDescent="0.2">
      <c r="A144" s="16">
        <v>2150</v>
      </c>
      <c r="B144" s="183" t="s">
        <v>567</v>
      </c>
      <c r="C144" s="147">
        <f>SUM(C145:C147)</f>
        <v>0</v>
      </c>
    </row>
    <row r="145" spans="1:5" x14ac:dyDescent="0.2">
      <c r="A145" s="16">
        <v>2151</v>
      </c>
      <c r="B145" s="183" t="s">
        <v>568</v>
      </c>
      <c r="C145" s="147">
        <v>0</v>
      </c>
    </row>
    <row r="146" spans="1:5" x14ac:dyDescent="0.2">
      <c r="A146" s="16">
        <v>2152</v>
      </c>
      <c r="B146" s="183" t="s">
        <v>569</v>
      </c>
      <c r="C146" s="147">
        <v>0</v>
      </c>
    </row>
    <row r="147" spans="1:5" x14ac:dyDescent="0.2">
      <c r="A147" s="16">
        <v>2159</v>
      </c>
      <c r="B147" s="183" t="s">
        <v>217</v>
      </c>
      <c r="C147" s="147">
        <v>0</v>
      </c>
    </row>
    <row r="148" spans="1:5" x14ac:dyDescent="0.2">
      <c r="A148" s="16">
        <v>2240</v>
      </c>
      <c r="B148" s="183" t="s">
        <v>219</v>
      </c>
      <c r="C148" s="147">
        <f>SUM(C149:C151)</f>
        <v>0</v>
      </c>
    </row>
    <row r="149" spans="1:5" x14ac:dyDescent="0.2">
      <c r="A149" s="16">
        <v>2241</v>
      </c>
      <c r="B149" s="183" t="s">
        <v>220</v>
      </c>
      <c r="C149" s="147">
        <v>0</v>
      </c>
    </row>
    <row r="150" spans="1:5" x14ac:dyDescent="0.2">
      <c r="A150" s="16">
        <v>2242</v>
      </c>
      <c r="B150" s="183" t="s">
        <v>221</v>
      </c>
      <c r="C150" s="147">
        <v>0</v>
      </c>
    </row>
    <row r="151" spans="1:5" x14ac:dyDescent="0.2">
      <c r="A151" s="16">
        <v>2249</v>
      </c>
      <c r="B151" s="183" t="s">
        <v>222</v>
      </c>
      <c r="C151" s="147">
        <v>0</v>
      </c>
    </row>
    <row r="153" spans="1:5" x14ac:dyDescent="0.2">
      <c r="A153" s="110" t="s">
        <v>570</v>
      </c>
      <c r="B153" s="199"/>
      <c r="C153" s="152"/>
      <c r="D153" s="191"/>
      <c r="E153" s="191"/>
    </row>
    <row r="154" spans="1:5" ht="22.5" x14ac:dyDescent="0.2">
      <c r="A154" s="111" t="s">
        <v>86</v>
      </c>
      <c r="B154" s="200" t="s">
        <v>83</v>
      </c>
      <c r="C154" s="153" t="s">
        <v>84</v>
      </c>
      <c r="D154" s="192" t="s">
        <v>87</v>
      </c>
      <c r="E154" s="192" t="s">
        <v>127</v>
      </c>
    </row>
    <row r="155" spans="1:5" x14ac:dyDescent="0.2">
      <c r="A155" s="112">
        <v>2170</v>
      </c>
      <c r="B155" s="201" t="s">
        <v>571</v>
      </c>
      <c r="C155" s="154">
        <f>SUM(C156:C158)</f>
        <v>0</v>
      </c>
      <c r="D155" s="193"/>
      <c r="E155" s="193"/>
    </row>
    <row r="156" spans="1:5" x14ac:dyDescent="0.2">
      <c r="A156" s="112">
        <v>2171</v>
      </c>
      <c r="B156" s="201" t="s">
        <v>572</v>
      </c>
      <c r="C156" s="154">
        <v>0</v>
      </c>
      <c r="D156" s="193"/>
      <c r="E156" s="193"/>
    </row>
    <row r="157" spans="1:5" x14ac:dyDescent="0.2">
      <c r="A157" s="112">
        <v>2172</v>
      </c>
      <c r="B157" s="201" t="s">
        <v>573</v>
      </c>
      <c r="C157" s="154">
        <v>0</v>
      </c>
      <c r="D157" s="193"/>
      <c r="E157" s="193"/>
    </row>
    <row r="158" spans="1:5" x14ac:dyDescent="0.2">
      <c r="A158" s="112">
        <v>2179</v>
      </c>
      <c r="B158" s="201" t="s">
        <v>574</v>
      </c>
      <c r="C158" s="154">
        <v>0</v>
      </c>
      <c r="D158" s="193"/>
      <c r="E158" s="193"/>
    </row>
    <row r="159" spans="1:5" x14ac:dyDescent="0.2">
      <c r="A159" s="112">
        <v>2260</v>
      </c>
      <c r="B159" s="201" t="s">
        <v>575</v>
      </c>
      <c r="C159" s="154">
        <f>SUM(C160:C163)</f>
        <v>0</v>
      </c>
      <c r="D159" s="193"/>
      <c r="E159" s="193"/>
    </row>
    <row r="160" spans="1:5" x14ac:dyDescent="0.2">
      <c r="A160" s="112">
        <v>2261</v>
      </c>
      <c r="B160" s="201" t="s">
        <v>576</v>
      </c>
      <c r="C160" s="154">
        <v>0</v>
      </c>
      <c r="D160" s="193"/>
      <c r="E160" s="193"/>
    </row>
    <row r="161" spans="1:10" x14ac:dyDescent="0.2">
      <c r="A161" s="112">
        <v>2262</v>
      </c>
      <c r="B161" s="201" t="s">
        <v>577</v>
      </c>
      <c r="C161" s="154">
        <v>0</v>
      </c>
      <c r="D161" s="193"/>
      <c r="E161" s="193"/>
    </row>
    <row r="162" spans="1:10" x14ac:dyDescent="0.2">
      <c r="A162" s="112">
        <v>2263</v>
      </c>
      <c r="B162" s="201" t="s">
        <v>578</v>
      </c>
      <c r="C162" s="154">
        <v>0</v>
      </c>
      <c r="D162" s="193"/>
      <c r="E162" s="193"/>
    </row>
    <row r="163" spans="1:10" x14ac:dyDescent="0.2">
      <c r="A163" s="112">
        <v>2269</v>
      </c>
      <c r="B163" s="201" t="s">
        <v>579</v>
      </c>
      <c r="C163" s="154">
        <v>0</v>
      </c>
      <c r="D163" s="193"/>
      <c r="E163" s="193"/>
    </row>
    <row r="164" spans="1:10" x14ac:dyDescent="0.2">
      <c r="A164" s="113"/>
      <c r="B164" s="201"/>
      <c r="C164" s="154"/>
      <c r="D164" s="193"/>
      <c r="E164" s="193"/>
    </row>
    <row r="165" spans="1:10" x14ac:dyDescent="0.2">
      <c r="A165" s="110" t="s">
        <v>580</v>
      </c>
      <c r="B165" s="199"/>
      <c r="C165" s="152"/>
      <c r="D165" s="191"/>
      <c r="E165" s="191"/>
    </row>
    <row r="166" spans="1:10" ht="22.5" x14ac:dyDescent="0.2">
      <c r="A166" s="111" t="s">
        <v>86</v>
      </c>
      <c r="B166" s="200" t="s">
        <v>83</v>
      </c>
      <c r="C166" s="153" t="s">
        <v>84</v>
      </c>
      <c r="D166" s="192" t="s">
        <v>87</v>
      </c>
      <c r="E166" s="192" t="s">
        <v>127</v>
      </c>
    </row>
    <row r="167" spans="1:10" x14ac:dyDescent="0.2">
      <c r="A167" s="112">
        <v>2190</v>
      </c>
      <c r="B167" s="201" t="s">
        <v>581</v>
      </c>
      <c r="C167" s="154">
        <f>SUM(C168:C170)</f>
        <v>72000</v>
      </c>
      <c r="D167" s="193"/>
      <c r="E167" s="193"/>
    </row>
    <row r="168" spans="1:10" x14ac:dyDescent="0.2">
      <c r="A168" s="112">
        <v>2191</v>
      </c>
      <c r="B168" s="201" t="s">
        <v>582</v>
      </c>
      <c r="C168" s="154">
        <v>72000</v>
      </c>
      <c r="D168" s="193"/>
      <c r="E168" s="193"/>
    </row>
    <row r="169" spans="1:10" x14ac:dyDescent="0.2">
      <c r="A169" s="112">
        <v>2192</v>
      </c>
      <c r="B169" s="201" t="s">
        <v>583</v>
      </c>
      <c r="C169" s="154">
        <v>0</v>
      </c>
      <c r="D169" s="193"/>
      <c r="E169" s="193"/>
    </row>
    <row r="170" spans="1:10" x14ac:dyDescent="0.2">
      <c r="A170" s="112">
        <v>2199</v>
      </c>
      <c r="B170" s="201" t="s">
        <v>218</v>
      </c>
      <c r="C170" s="154">
        <v>0</v>
      </c>
      <c r="D170" s="193"/>
      <c r="E170" s="193"/>
    </row>
    <row r="171" spans="1:10" x14ac:dyDescent="0.2">
      <c r="A171" s="113"/>
      <c r="B171" s="201"/>
      <c r="C171" s="154"/>
      <c r="D171" s="193"/>
      <c r="E171" s="193"/>
    </row>
    <row r="172" spans="1:10" x14ac:dyDescent="0.2">
      <c r="A172" s="113"/>
      <c r="B172" s="201"/>
      <c r="C172" s="154"/>
      <c r="D172" s="193"/>
      <c r="E172" s="193"/>
    </row>
    <row r="173" spans="1:10" ht="22.5" customHeight="1" x14ac:dyDescent="0.2">
      <c r="A173" s="113"/>
      <c r="B173" s="213" t="s">
        <v>518</v>
      </c>
      <c r="C173" s="213"/>
      <c r="D173" s="213"/>
      <c r="E173" s="213"/>
      <c r="F173" s="213"/>
      <c r="G173" s="213"/>
      <c r="H173" s="213"/>
      <c r="I173" s="213"/>
      <c r="J173" s="213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B173:J17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2" workbookViewId="0">
      <selection activeCell="H40" sqref="H4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157" customWidth="1"/>
    <col min="4" max="5" width="16.7109375" style="22" customWidth="1"/>
    <col min="6" max="16384" width="9.140625" style="22"/>
  </cols>
  <sheetData>
    <row r="1" spans="1:5" ht="18.95" customHeight="1" x14ac:dyDescent="0.2">
      <c r="A1" s="214" t="s">
        <v>603</v>
      </c>
      <c r="B1" s="214"/>
      <c r="C1" s="214"/>
      <c r="D1" s="20" t="s">
        <v>498</v>
      </c>
      <c r="E1" s="173">
        <v>2025</v>
      </c>
    </row>
    <row r="2" spans="1:5" ht="18.95" customHeight="1" x14ac:dyDescent="0.2">
      <c r="A2" s="214" t="s">
        <v>504</v>
      </c>
      <c r="B2" s="214"/>
      <c r="C2" s="214"/>
      <c r="D2" s="20" t="s">
        <v>499</v>
      </c>
      <c r="E2" s="173" t="s">
        <v>501</v>
      </c>
    </row>
    <row r="3" spans="1:5" ht="18.95" customHeight="1" x14ac:dyDescent="0.2">
      <c r="A3" s="214" t="s">
        <v>601</v>
      </c>
      <c r="B3" s="214"/>
      <c r="C3" s="214"/>
      <c r="D3" s="20" t="s">
        <v>500</v>
      </c>
      <c r="E3" s="173">
        <v>1</v>
      </c>
    </row>
    <row r="4" spans="1:5" ht="18.95" customHeight="1" x14ac:dyDescent="0.2">
      <c r="A4" s="214" t="s">
        <v>516</v>
      </c>
      <c r="B4" s="214"/>
      <c r="C4" s="214"/>
      <c r="D4" s="20"/>
      <c r="E4" s="21"/>
    </row>
    <row r="5" spans="1:5" x14ac:dyDescent="0.2">
      <c r="A5" s="23" t="s">
        <v>116</v>
      </c>
      <c r="B5" s="24"/>
      <c r="C5" s="155"/>
      <c r="D5" s="24"/>
      <c r="E5" s="24"/>
    </row>
    <row r="7" spans="1:5" x14ac:dyDescent="0.2">
      <c r="A7" s="24" t="s">
        <v>107</v>
      </c>
      <c r="B7" s="24"/>
      <c r="C7" s="155"/>
      <c r="D7" s="24"/>
      <c r="E7" s="24"/>
    </row>
    <row r="8" spans="1:5" x14ac:dyDescent="0.2">
      <c r="A8" s="25" t="s">
        <v>86</v>
      </c>
      <c r="B8" s="25" t="s">
        <v>83</v>
      </c>
      <c r="C8" s="156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57">
        <v>239866638.31</v>
      </c>
    </row>
    <row r="10" spans="1:5" x14ac:dyDescent="0.2">
      <c r="A10" s="26">
        <v>3120</v>
      </c>
      <c r="B10" s="22" t="s">
        <v>384</v>
      </c>
      <c r="C10" s="157">
        <v>1026053.45</v>
      </c>
    </row>
    <row r="11" spans="1:5" x14ac:dyDescent="0.2">
      <c r="A11" s="26">
        <v>3130</v>
      </c>
      <c r="B11" s="22" t="s">
        <v>385</v>
      </c>
      <c r="C11" s="157">
        <v>0</v>
      </c>
    </row>
    <row r="13" spans="1:5" x14ac:dyDescent="0.2">
      <c r="A13" s="24" t="s">
        <v>108</v>
      </c>
      <c r="B13" s="24"/>
      <c r="C13" s="155"/>
      <c r="D13" s="24"/>
      <c r="E13" s="24"/>
    </row>
    <row r="14" spans="1:5" x14ac:dyDescent="0.2">
      <c r="A14" s="25" t="s">
        <v>86</v>
      </c>
      <c r="B14" s="25" t="s">
        <v>83</v>
      </c>
      <c r="C14" s="156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57">
        <v>2360324.63</v>
      </c>
    </row>
    <row r="16" spans="1:5" x14ac:dyDescent="0.2">
      <c r="A16" s="26">
        <v>3220</v>
      </c>
      <c r="B16" s="22" t="s">
        <v>388</v>
      </c>
      <c r="C16" s="157">
        <v>47083235.130000003</v>
      </c>
    </row>
    <row r="17" spans="1:3" x14ac:dyDescent="0.2">
      <c r="A17" s="26">
        <v>3230</v>
      </c>
      <c r="B17" s="22" t="s">
        <v>389</v>
      </c>
      <c r="C17" s="157">
        <f>SUM(C18:C21)</f>
        <v>0</v>
      </c>
    </row>
    <row r="18" spans="1:3" x14ac:dyDescent="0.2">
      <c r="A18" s="26">
        <v>3231</v>
      </c>
      <c r="B18" s="22" t="s">
        <v>390</v>
      </c>
      <c r="C18" s="157">
        <v>0</v>
      </c>
    </row>
    <row r="19" spans="1:3" x14ac:dyDescent="0.2">
      <c r="A19" s="26">
        <v>3232</v>
      </c>
      <c r="B19" s="22" t="s">
        <v>391</v>
      </c>
      <c r="C19" s="157">
        <v>0</v>
      </c>
    </row>
    <row r="20" spans="1:3" x14ac:dyDescent="0.2">
      <c r="A20" s="26">
        <v>3233</v>
      </c>
      <c r="B20" s="22" t="s">
        <v>392</v>
      </c>
      <c r="C20" s="157">
        <v>0</v>
      </c>
    </row>
    <row r="21" spans="1:3" x14ac:dyDescent="0.2">
      <c r="A21" s="26">
        <v>3239</v>
      </c>
      <c r="B21" s="22" t="s">
        <v>393</v>
      </c>
      <c r="C21" s="157">
        <v>0</v>
      </c>
    </row>
    <row r="22" spans="1:3" x14ac:dyDescent="0.2">
      <c r="A22" s="26">
        <v>3240</v>
      </c>
      <c r="B22" s="22" t="s">
        <v>394</v>
      </c>
      <c r="C22" s="157">
        <f>SUM(C23:C25)</f>
        <v>2711066.5</v>
      </c>
    </row>
    <row r="23" spans="1:3" x14ac:dyDescent="0.2">
      <c r="A23" s="26">
        <v>3241</v>
      </c>
      <c r="B23" s="22" t="s">
        <v>395</v>
      </c>
      <c r="C23" s="157">
        <v>0</v>
      </c>
    </row>
    <row r="24" spans="1:3" x14ac:dyDescent="0.2">
      <c r="A24" s="26">
        <v>3242</v>
      </c>
      <c r="B24" s="22" t="s">
        <v>396</v>
      </c>
      <c r="C24" s="157">
        <v>0</v>
      </c>
    </row>
    <row r="25" spans="1:3" x14ac:dyDescent="0.2">
      <c r="A25" s="26">
        <v>3243</v>
      </c>
      <c r="B25" s="22" t="s">
        <v>397</v>
      </c>
      <c r="C25" s="157">
        <v>2711066.5</v>
      </c>
    </row>
    <row r="26" spans="1:3" x14ac:dyDescent="0.2">
      <c r="A26" s="26">
        <v>3250</v>
      </c>
      <c r="B26" s="22" t="s">
        <v>398</v>
      </c>
      <c r="C26" s="157">
        <f>SUM(C27:C28)</f>
        <v>0</v>
      </c>
    </row>
    <row r="27" spans="1:3" x14ac:dyDescent="0.2">
      <c r="A27" s="26">
        <v>3251</v>
      </c>
      <c r="B27" s="22" t="s">
        <v>399</v>
      </c>
      <c r="C27" s="157">
        <v>0</v>
      </c>
    </row>
    <row r="28" spans="1:3" x14ac:dyDescent="0.2">
      <c r="A28" s="26">
        <v>3252</v>
      </c>
      <c r="B28" s="22" t="s">
        <v>400</v>
      </c>
      <c r="C28" s="157">
        <v>0</v>
      </c>
    </row>
    <row r="30" spans="1:3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="130" zoomScaleNormal="130" workbookViewId="0">
      <selection activeCell="F13" sqref="F13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157" bestFit="1" customWidth="1"/>
    <col min="4" max="4" width="16.42578125" style="157" bestFit="1" customWidth="1"/>
    <col min="5" max="5" width="19.140625" style="22" customWidth="1"/>
    <col min="6" max="16384" width="9.140625" style="22"/>
  </cols>
  <sheetData>
    <row r="1" spans="1:5" s="28" customFormat="1" x14ac:dyDescent="0.25">
      <c r="A1" s="214" t="s">
        <v>603</v>
      </c>
      <c r="B1" s="214"/>
      <c r="C1" s="214"/>
      <c r="D1" s="158" t="s">
        <v>498</v>
      </c>
      <c r="E1" s="173">
        <v>2025</v>
      </c>
    </row>
    <row r="2" spans="1:5" s="28" customFormat="1" x14ac:dyDescent="0.25">
      <c r="A2" s="214" t="s">
        <v>505</v>
      </c>
      <c r="B2" s="214"/>
      <c r="C2" s="214"/>
      <c r="D2" s="158" t="s">
        <v>499</v>
      </c>
      <c r="E2" s="173" t="s">
        <v>501</v>
      </c>
    </row>
    <row r="3" spans="1:5" s="28" customFormat="1" x14ac:dyDescent="0.25">
      <c r="A3" s="214" t="s">
        <v>601</v>
      </c>
      <c r="B3" s="214"/>
      <c r="C3" s="214"/>
      <c r="D3" s="158" t="s">
        <v>500</v>
      </c>
      <c r="E3" s="173">
        <v>1</v>
      </c>
    </row>
    <row r="4" spans="1:5" s="28" customFormat="1" x14ac:dyDescent="0.25">
      <c r="A4" s="214" t="s">
        <v>516</v>
      </c>
      <c r="B4" s="214"/>
      <c r="C4" s="214"/>
      <c r="D4" s="158"/>
      <c r="E4" s="21"/>
    </row>
    <row r="5" spans="1:5" x14ac:dyDescent="0.2">
      <c r="A5" s="23" t="s">
        <v>116</v>
      </c>
      <c r="B5" s="24"/>
      <c r="C5" s="155"/>
      <c r="D5" s="155"/>
      <c r="E5" s="24"/>
    </row>
    <row r="6" spans="1:5" ht="6.75" customHeight="1" x14ac:dyDescent="0.2"/>
    <row r="7" spans="1:5" x14ac:dyDescent="0.2">
      <c r="A7" s="24" t="s">
        <v>590</v>
      </c>
      <c r="B7" s="24"/>
      <c r="C7" s="155"/>
      <c r="D7" s="155"/>
      <c r="E7" s="132"/>
    </row>
    <row r="8" spans="1:5" x14ac:dyDescent="0.2">
      <c r="A8" s="25" t="s">
        <v>86</v>
      </c>
      <c r="B8" s="25" t="s">
        <v>83</v>
      </c>
      <c r="C8" s="172">
        <v>2025</v>
      </c>
      <c r="D8" s="172">
        <v>2024</v>
      </c>
      <c r="E8" s="133"/>
    </row>
    <row r="9" spans="1:5" x14ac:dyDescent="0.2">
      <c r="A9" s="26">
        <v>1111</v>
      </c>
      <c r="B9" s="22" t="s">
        <v>401</v>
      </c>
      <c r="C9" s="157">
        <v>0</v>
      </c>
      <c r="D9" s="157">
        <v>0</v>
      </c>
    </row>
    <row r="10" spans="1:5" x14ac:dyDescent="0.2">
      <c r="A10" s="26">
        <v>1112</v>
      </c>
      <c r="B10" s="22" t="s">
        <v>402</v>
      </c>
      <c r="C10" s="157">
        <v>59328727.07</v>
      </c>
      <c r="D10" s="157">
        <v>62741236.43</v>
      </c>
    </row>
    <row r="11" spans="1:5" x14ac:dyDescent="0.2">
      <c r="A11" s="26">
        <v>1113</v>
      </c>
      <c r="B11" s="22" t="s">
        <v>403</v>
      </c>
      <c r="C11" s="157">
        <v>0</v>
      </c>
      <c r="D11" s="157">
        <v>0</v>
      </c>
    </row>
    <row r="12" spans="1:5" x14ac:dyDescent="0.2">
      <c r="A12" s="26">
        <v>1114</v>
      </c>
      <c r="B12" s="22" t="s">
        <v>117</v>
      </c>
      <c r="C12" s="157">
        <v>1823978.41</v>
      </c>
      <c r="D12" s="157">
        <v>1823978.41</v>
      </c>
    </row>
    <row r="13" spans="1:5" x14ac:dyDescent="0.2">
      <c r="A13" s="26">
        <v>1115</v>
      </c>
      <c r="B13" s="22" t="s">
        <v>118</v>
      </c>
      <c r="C13" s="157">
        <v>0</v>
      </c>
      <c r="D13" s="157">
        <v>0</v>
      </c>
    </row>
    <row r="14" spans="1:5" x14ac:dyDescent="0.2">
      <c r="A14" s="26">
        <v>1116</v>
      </c>
      <c r="B14" s="22" t="s">
        <v>404</v>
      </c>
      <c r="C14" s="157">
        <v>0</v>
      </c>
      <c r="D14" s="157">
        <v>0</v>
      </c>
    </row>
    <row r="15" spans="1:5" x14ac:dyDescent="0.2">
      <c r="A15" s="26">
        <v>1119</v>
      </c>
      <c r="B15" s="22" t="s">
        <v>405</v>
      </c>
      <c r="C15" s="157">
        <v>0</v>
      </c>
      <c r="D15" s="157">
        <v>0</v>
      </c>
    </row>
    <row r="16" spans="1:5" x14ac:dyDescent="0.2">
      <c r="A16" s="33">
        <v>1110</v>
      </c>
      <c r="B16" s="34" t="s">
        <v>519</v>
      </c>
      <c r="C16" s="159">
        <f>SUM(C9:C15)</f>
        <v>61152705.479999997</v>
      </c>
      <c r="D16" s="159">
        <f>SUM(D9:D15)</f>
        <v>64565214.839999996</v>
      </c>
    </row>
    <row r="17" spans="1:4" ht="5.25" customHeight="1" x14ac:dyDescent="0.2"/>
    <row r="18" spans="1:4" ht="5.25" customHeight="1" x14ac:dyDescent="0.2"/>
    <row r="19" spans="1:4" x14ac:dyDescent="0.2">
      <c r="A19" s="24" t="s">
        <v>591</v>
      </c>
      <c r="B19" s="24"/>
      <c r="C19" s="174"/>
      <c r="D19" s="174"/>
    </row>
    <row r="20" spans="1:4" x14ac:dyDescent="0.2">
      <c r="A20" s="25" t="s">
        <v>86</v>
      </c>
      <c r="B20" s="25" t="s">
        <v>83</v>
      </c>
      <c r="C20" s="172">
        <v>2025</v>
      </c>
      <c r="D20" s="172">
        <v>2024</v>
      </c>
    </row>
    <row r="21" spans="1:4" x14ac:dyDescent="0.2">
      <c r="A21" s="33">
        <v>1230</v>
      </c>
      <c r="B21" s="34" t="s">
        <v>149</v>
      </c>
      <c r="C21" s="159">
        <f>SUM(C22:C28)</f>
        <v>0</v>
      </c>
      <c r="D21" s="159">
        <f>SUM(D22:D28)</f>
        <v>1173025.1200000001</v>
      </c>
    </row>
    <row r="22" spans="1:4" x14ac:dyDescent="0.2">
      <c r="A22" s="26">
        <v>1231</v>
      </c>
      <c r="B22" s="22" t="s">
        <v>150</v>
      </c>
      <c r="C22" s="157">
        <v>0</v>
      </c>
      <c r="D22" s="157">
        <v>0</v>
      </c>
    </row>
    <row r="23" spans="1:4" x14ac:dyDescent="0.2">
      <c r="A23" s="26">
        <v>1232</v>
      </c>
      <c r="B23" s="22" t="s">
        <v>151</v>
      </c>
      <c r="C23" s="157">
        <v>0</v>
      </c>
      <c r="D23" s="157">
        <v>0</v>
      </c>
    </row>
    <row r="24" spans="1:4" x14ac:dyDescent="0.2">
      <c r="A24" s="26">
        <v>1233</v>
      </c>
      <c r="B24" s="22" t="s">
        <v>152</v>
      </c>
      <c r="C24" s="157">
        <v>0</v>
      </c>
      <c r="D24" s="157">
        <v>0</v>
      </c>
    </row>
    <row r="25" spans="1:4" x14ac:dyDescent="0.2">
      <c r="A25" s="26">
        <v>1234</v>
      </c>
      <c r="B25" s="22" t="s">
        <v>153</v>
      </c>
      <c r="C25" s="157">
        <v>0</v>
      </c>
      <c r="D25" s="157">
        <v>0</v>
      </c>
    </row>
    <row r="26" spans="1:4" x14ac:dyDescent="0.2">
      <c r="A26" s="26">
        <v>1235</v>
      </c>
      <c r="B26" s="22" t="s">
        <v>154</v>
      </c>
      <c r="C26" s="157">
        <v>0</v>
      </c>
      <c r="D26" s="157">
        <v>0</v>
      </c>
    </row>
    <row r="27" spans="1:4" x14ac:dyDescent="0.2">
      <c r="A27" s="26">
        <v>1236</v>
      </c>
      <c r="B27" s="22" t="s">
        <v>155</v>
      </c>
      <c r="C27" s="157">
        <v>0</v>
      </c>
      <c r="D27" s="157">
        <v>1173025.1200000001</v>
      </c>
    </row>
    <row r="28" spans="1:4" x14ac:dyDescent="0.2">
      <c r="A28" s="26">
        <v>1239</v>
      </c>
      <c r="B28" s="22" t="s">
        <v>156</v>
      </c>
      <c r="C28" s="157">
        <v>0</v>
      </c>
      <c r="D28" s="157">
        <v>0</v>
      </c>
    </row>
    <row r="29" spans="1:4" x14ac:dyDescent="0.2">
      <c r="A29" s="33">
        <v>1240</v>
      </c>
      <c r="B29" s="34" t="s">
        <v>157</v>
      </c>
      <c r="C29" s="159">
        <f>SUM(C30:C37)</f>
        <v>0</v>
      </c>
      <c r="D29" s="159">
        <f>SUM(D30:D37)</f>
        <v>191102.52000000002</v>
      </c>
    </row>
    <row r="30" spans="1:4" x14ac:dyDescent="0.2">
      <c r="A30" s="26">
        <v>1241</v>
      </c>
      <c r="B30" s="22" t="s">
        <v>158</v>
      </c>
      <c r="C30" s="157">
        <v>0</v>
      </c>
      <c r="D30" s="157">
        <v>55158</v>
      </c>
    </row>
    <row r="31" spans="1:4" x14ac:dyDescent="0.2">
      <c r="A31" s="26">
        <v>1242</v>
      </c>
      <c r="B31" s="22" t="s">
        <v>159</v>
      </c>
      <c r="C31" s="157">
        <v>0</v>
      </c>
      <c r="D31" s="157">
        <v>5800</v>
      </c>
    </row>
    <row r="32" spans="1:4" x14ac:dyDescent="0.2">
      <c r="A32" s="26">
        <v>1243</v>
      </c>
      <c r="B32" s="22" t="s">
        <v>160</v>
      </c>
      <c r="C32" s="157">
        <v>0</v>
      </c>
      <c r="D32" s="157">
        <v>0</v>
      </c>
    </row>
    <row r="33" spans="1:5" x14ac:dyDescent="0.2">
      <c r="A33" s="26">
        <v>1244</v>
      </c>
      <c r="B33" s="22" t="s">
        <v>161</v>
      </c>
      <c r="C33" s="157">
        <v>0</v>
      </c>
      <c r="D33" s="157">
        <v>0</v>
      </c>
    </row>
    <row r="34" spans="1:5" x14ac:dyDescent="0.2">
      <c r="A34" s="26">
        <v>1245</v>
      </c>
      <c r="B34" s="22" t="s">
        <v>162</v>
      </c>
      <c r="C34" s="157">
        <v>0</v>
      </c>
      <c r="D34" s="157">
        <v>0</v>
      </c>
    </row>
    <row r="35" spans="1:5" x14ac:dyDescent="0.2">
      <c r="A35" s="26">
        <v>1246</v>
      </c>
      <c r="B35" s="22" t="s">
        <v>163</v>
      </c>
      <c r="C35" s="157">
        <v>0</v>
      </c>
      <c r="D35" s="157">
        <v>26750.95</v>
      </c>
    </row>
    <row r="36" spans="1:5" x14ac:dyDescent="0.2">
      <c r="A36" s="26">
        <v>1247</v>
      </c>
      <c r="B36" s="22" t="s">
        <v>164</v>
      </c>
      <c r="C36" s="157">
        <v>0</v>
      </c>
      <c r="D36" s="157">
        <v>103393.57</v>
      </c>
    </row>
    <row r="37" spans="1:5" x14ac:dyDescent="0.2">
      <c r="A37" s="26">
        <v>1248</v>
      </c>
      <c r="B37" s="22" t="s">
        <v>165</v>
      </c>
      <c r="C37" s="157">
        <v>0</v>
      </c>
      <c r="D37" s="157">
        <v>0</v>
      </c>
    </row>
    <row r="38" spans="1:5" x14ac:dyDescent="0.2">
      <c r="A38" s="114">
        <v>1250</v>
      </c>
      <c r="B38" s="115" t="s">
        <v>167</v>
      </c>
      <c r="C38" s="160">
        <f>SUM(C39:C43)</f>
        <v>0</v>
      </c>
      <c r="D38" s="160">
        <f>SUM(D39:D43)</f>
        <v>0</v>
      </c>
    </row>
    <row r="39" spans="1:5" x14ac:dyDescent="0.2">
      <c r="A39" s="116">
        <v>1251</v>
      </c>
      <c r="B39" s="117" t="s">
        <v>168</v>
      </c>
      <c r="C39" s="161">
        <v>0</v>
      </c>
      <c r="D39" s="161">
        <v>0</v>
      </c>
    </row>
    <row r="40" spans="1:5" x14ac:dyDescent="0.2">
      <c r="A40" s="116">
        <v>1252</v>
      </c>
      <c r="B40" s="117" t="s">
        <v>169</v>
      </c>
      <c r="C40" s="161">
        <v>0</v>
      </c>
      <c r="D40" s="161">
        <v>0</v>
      </c>
    </row>
    <row r="41" spans="1:5" x14ac:dyDescent="0.2">
      <c r="A41" s="116">
        <v>1253</v>
      </c>
      <c r="B41" s="117" t="s">
        <v>170</v>
      </c>
      <c r="C41" s="161">
        <v>0</v>
      </c>
      <c r="D41" s="161">
        <v>0</v>
      </c>
    </row>
    <row r="42" spans="1:5" x14ac:dyDescent="0.2">
      <c r="A42" s="116">
        <v>1254</v>
      </c>
      <c r="B42" s="117" t="s">
        <v>171</v>
      </c>
      <c r="C42" s="161">
        <v>0</v>
      </c>
      <c r="D42" s="161">
        <v>0</v>
      </c>
    </row>
    <row r="43" spans="1:5" x14ac:dyDescent="0.2">
      <c r="A43" s="116">
        <v>1259</v>
      </c>
      <c r="B43" s="117" t="s">
        <v>172</v>
      </c>
      <c r="C43" s="161">
        <v>0</v>
      </c>
      <c r="D43" s="161">
        <v>0</v>
      </c>
    </row>
    <row r="44" spans="1:5" x14ac:dyDescent="0.2">
      <c r="B44" s="81" t="s">
        <v>520</v>
      </c>
      <c r="C44" s="159">
        <f>C21+C29+C38</f>
        <v>0</v>
      </c>
      <c r="D44" s="159">
        <f>D21+D29+D38</f>
        <v>1364127.6400000001</v>
      </c>
    </row>
    <row r="45" spans="1:5" ht="6" customHeight="1" x14ac:dyDescent="0.2">
      <c r="E45" s="131"/>
    </row>
    <row r="46" spans="1:5" x14ac:dyDescent="0.2">
      <c r="A46" s="24" t="s">
        <v>592</v>
      </c>
      <c r="B46" s="24"/>
      <c r="C46" s="155"/>
      <c r="D46" s="155"/>
      <c r="E46" s="132"/>
    </row>
    <row r="47" spans="1:5" x14ac:dyDescent="0.2">
      <c r="A47" s="25" t="s">
        <v>86</v>
      </c>
      <c r="B47" s="25" t="s">
        <v>83</v>
      </c>
      <c r="C47" s="172">
        <v>2025</v>
      </c>
      <c r="D47" s="172">
        <v>2024</v>
      </c>
      <c r="E47" s="133"/>
    </row>
    <row r="48" spans="1:5" x14ac:dyDescent="0.2">
      <c r="A48" s="33">
        <v>3210</v>
      </c>
      <c r="B48" s="34" t="s">
        <v>521</v>
      </c>
      <c r="C48" s="159">
        <v>2360324.63</v>
      </c>
      <c r="D48" s="159">
        <v>5149457.38</v>
      </c>
      <c r="E48" s="131"/>
    </row>
    <row r="49" spans="1:4" x14ac:dyDescent="0.2">
      <c r="A49" s="26"/>
      <c r="B49" s="81" t="s">
        <v>510</v>
      </c>
      <c r="C49" s="159">
        <f>C54+C66+C94+C97+C50</f>
        <v>0</v>
      </c>
      <c r="D49" s="159">
        <f>D54+D66+D94+D97+D50</f>
        <v>3668524.2800000003</v>
      </c>
    </row>
    <row r="50" spans="1:4" x14ac:dyDescent="0.2">
      <c r="A50" s="95">
        <v>5100</v>
      </c>
      <c r="B50" s="96" t="s">
        <v>278</v>
      </c>
      <c r="C50" s="162">
        <f>SUM(C53+C51)</f>
        <v>0</v>
      </c>
      <c r="D50" s="162">
        <f>SUM(D53+D51)</f>
        <v>0</v>
      </c>
    </row>
    <row r="51" spans="1:4" x14ac:dyDescent="0.2">
      <c r="A51" s="119">
        <v>5120</v>
      </c>
      <c r="B51" s="129" t="s">
        <v>145</v>
      </c>
      <c r="C51" s="163">
        <f>C52</f>
        <v>0</v>
      </c>
      <c r="D51" s="163">
        <f>D52</f>
        <v>0</v>
      </c>
    </row>
    <row r="52" spans="1:4" x14ac:dyDescent="0.2">
      <c r="A52" s="112">
        <v>5120</v>
      </c>
      <c r="B52" s="130" t="s">
        <v>145</v>
      </c>
      <c r="C52" s="154">
        <v>0</v>
      </c>
      <c r="D52" s="154">
        <v>0</v>
      </c>
    </row>
    <row r="53" spans="1:4" x14ac:dyDescent="0.2">
      <c r="A53" s="97">
        <v>5130</v>
      </c>
      <c r="B53" s="98" t="s">
        <v>540</v>
      </c>
      <c r="C53" s="164">
        <v>0</v>
      </c>
      <c r="D53" s="164">
        <v>0</v>
      </c>
    </row>
    <row r="54" spans="1:4" x14ac:dyDescent="0.2">
      <c r="A54" s="33">
        <v>5400</v>
      </c>
      <c r="B54" s="34" t="s">
        <v>343</v>
      </c>
      <c r="C54" s="159">
        <f>C55+C57+C59+C61+C63</f>
        <v>0</v>
      </c>
      <c r="D54" s="159">
        <f>D55+D57+D59+D61+D63</f>
        <v>0</v>
      </c>
    </row>
    <row r="55" spans="1:4" x14ac:dyDescent="0.2">
      <c r="A55" s="26">
        <v>5410</v>
      </c>
      <c r="B55" s="22" t="s">
        <v>511</v>
      </c>
      <c r="C55" s="157">
        <f>C56</f>
        <v>0</v>
      </c>
      <c r="D55" s="157">
        <f>D56</f>
        <v>0</v>
      </c>
    </row>
    <row r="56" spans="1:4" x14ac:dyDescent="0.2">
      <c r="A56" s="26">
        <v>5411</v>
      </c>
      <c r="B56" s="22" t="s">
        <v>345</v>
      </c>
      <c r="C56" s="157">
        <v>0</v>
      </c>
      <c r="D56" s="157">
        <v>0</v>
      </c>
    </row>
    <row r="57" spans="1:4" x14ac:dyDescent="0.2">
      <c r="A57" s="26">
        <v>5420</v>
      </c>
      <c r="B57" s="22" t="s">
        <v>512</v>
      </c>
      <c r="C57" s="157">
        <f>C58</f>
        <v>0</v>
      </c>
      <c r="D57" s="157">
        <f>D58</f>
        <v>0</v>
      </c>
    </row>
    <row r="58" spans="1:4" x14ac:dyDescent="0.2">
      <c r="A58" s="26">
        <v>5421</v>
      </c>
      <c r="B58" s="22" t="s">
        <v>348</v>
      </c>
      <c r="C58" s="157">
        <v>0</v>
      </c>
      <c r="D58" s="157">
        <v>0</v>
      </c>
    </row>
    <row r="59" spans="1:4" x14ac:dyDescent="0.2">
      <c r="A59" s="26">
        <v>5430</v>
      </c>
      <c r="B59" s="22" t="s">
        <v>513</v>
      </c>
      <c r="C59" s="157">
        <f>C60</f>
        <v>0</v>
      </c>
      <c r="D59" s="157">
        <f>D60</f>
        <v>0</v>
      </c>
    </row>
    <row r="60" spans="1:4" x14ac:dyDescent="0.2">
      <c r="A60" s="26">
        <v>5431</v>
      </c>
      <c r="B60" s="22" t="s">
        <v>351</v>
      </c>
      <c r="C60" s="157">
        <v>0</v>
      </c>
      <c r="D60" s="157">
        <v>0</v>
      </c>
    </row>
    <row r="61" spans="1:4" x14ac:dyDescent="0.2">
      <c r="A61" s="26">
        <v>5440</v>
      </c>
      <c r="B61" s="22" t="s">
        <v>514</v>
      </c>
      <c r="C61" s="157">
        <f>C62</f>
        <v>0</v>
      </c>
      <c r="D61" s="157">
        <f>D62</f>
        <v>0</v>
      </c>
    </row>
    <row r="62" spans="1:4" x14ac:dyDescent="0.2">
      <c r="A62" s="26">
        <v>5441</v>
      </c>
      <c r="B62" s="22" t="s">
        <v>514</v>
      </c>
      <c r="C62" s="157">
        <v>0</v>
      </c>
      <c r="D62" s="157">
        <v>0</v>
      </c>
    </row>
    <row r="63" spans="1:4" x14ac:dyDescent="0.2">
      <c r="A63" s="26">
        <v>5450</v>
      </c>
      <c r="B63" s="22" t="s">
        <v>515</v>
      </c>
      <c r="C63" s="157">
        <f>SUM(C64:C65)</f>
        <v>0</v>
      </c>
      <c r="D63" s="157">
        <f>SUM(D64:D65)</f>
        <v>0</v>
      </c>
    </row>
    <row r="64" spans="1:4" x14ac:dyDescent="0.2">
      <c r="A64" s="26">
        <v>5451</v>
      </c>
      <c r="B64" s="22" t="s">
        <v>355</v>
      </c>
      <c r="C64" s="157">
        <v>0</v>
      </c>
      <c r="D64" s="157">
        <v>0</v>
      </c>
    </row>
    <row r="65" spans="1:4" x14ac:dyDescent="0.2">
      <c r="A65" s="26">
        <v>5452</v>
      </c>
      <c r="B65" s="22" t="s">
        <v>356</v>
      </c>
      <c r="C65" s="157">
        <v>0</v>
      </c>
      <c r="D65" s="157">
        <v>0</v>
      </c>
    </row>
    <row r="66" spans="1:4" x14ac:dyDescent="0.2">
      <c r="A66" s="33">
        <v>5500</v>
      </c>
      <c r="B66" s="34" t="s">
        <v>357</v>
      </c>
      <c r="C66" s="159">
        <f>C67+C76+C79+C85</f>
        <v>0</v>
      </c>
      <c r="D66" s="159">
        <f>D67+D76+D79+D85</f>
        <v>2321101</v>
      </c>
    </row>
    <row r="67" spans="1:4" x14ac:dyDescent="0.2">
      <c r="A67" s="26">
        <v>5510</v>
      </c>
      <c r="B67" s="22" t="s">
        <v>358</v>
      </c>
      <c r="C67" s="157">
        <f>SUM(C68:C75)</f>
        <v>0</v>
      </c>
      <c r="D67" s="157">
        <f>SUM(D68:D75)</f>
        <v>2321101</v>
      </c>
    </row>
    <row r="68" spans="1:4" x14ac:dyDescent="0.2">
      <c r="A68" s="26">
        <v>5511</v>
      </c>
      <c r="B68" s="22" t="s">
        <v>359</v>
      </c>
      <c r="C68" s="157">
        <v>0</v>
      </c>
      <c r="D68" s="157">
        <v>0</v>
      </c>
    </row>
    <row r="69" spans="1:4" x14ac:dyDescent="0.2">
      <c r="A69" s="26">
        <v>5512</v>
      </c>
      <c r="B69" s="22" t="s">
        <v>360</v>
      </c>
      <c r="C69" s="157">
        <v>0</v>
      </c>
      <c r="D69" s="157">
        <v>0</v>
      </c>
    </row>
    <row r="70" spans="1:4" x14ac:dyDescent="0.2">
      <c r="A70" s="26">
        <v>5513</v>
      </c>
      <c r="B70" s="22" t="s">
        <v>361</v>
      </c>
      <c r="C70" s="157">
        <v>0</v>
      </c>
      <c r="D70" s="157">
        <v>0</v>
      </c>
    </row>
    <row r="71" spans="1:4" x14ac:dyDescent="0.2">
      <c r="A71" s="26">
        <v>5514</v>
      </c>
      <c r="B71" s="22" t="s">
        <v>362</v>
      </c>
      <c r="C71" s="157">
        <v>0</v>
      </c>
      <c r="D71" s="157">
        <v>0</v>
      </c>
    </row>
    <row r="72" spans="1:4" x14ac:dyDescent="0.2">
      <c r="A72" s="26">
        <v>5515</v>
      </c>
      <c r="B72" s="22" t="s">
        <v>363</v>
      </c>
      <c r="C72" s="157">
        <v>0</v>
      </c>
      <c r="D72" s="157">
        <v>2321101</v>
      </c>
    </row>
    <row r="73" spans="1:4" x14ac:dyDescent="0.2">
      <c r="A73" s="26">
        <v>5516</v>
      </c>
      <c r="B73" s="22" t="s">
        <v>364</v>
      </c>
      <c r="C73" s="157">
        <v>0</v>
      </c>
      <c r="D73" s="157">
        <v>0</v>
      </c>
    </row>
    <row r="74" spans="1:4" x14ac:dyDescent="0.2">
      <c r="A74" s="26">
        <v>5517</v>
      </c>
      <c r="B74" s="22" t="s">
        <v>365</v>
      </c>
      <c r="C74" s="157">
        <v>0</v>
      </c>
      <c r="D74" s="157">
        <v>0</v>
      </c>
    </row>
    <row r="75" spans="1:4" x14ac:dyDescent="0.2">
      <c r="A75" s="26">
        <v>5518</v>
      </c>
      <c r="B75" s="22" t="s">
        <v>41</v>
      </c>
      <c r="C75" s="157">
        <v>0</v>
      </c>
      <c r="D75" s="157">
        <v>0</v>
      </c>
    </row>
    <row r="76" spans="1:4" x14ac:dyDescent="0.2">
      <c r="A76" s="26">
        <v>5520</v>
      </c>
      <c r="B76" s="22" t="s">
        <v>40</v>
      </c>
      <c r="C76" s="157">
        <f>SUM(C77:C78)</f>
        <v>0</v>
      </c>
      <c r="D76" s="157">
        <f>SUM(D77:D78)</f>
        <v>0</v>
      </c>
    </row>
    <row r="77" spans="1:4" x14ac:dyDescent="0.2">
      <c r="A77" s="26">
        <v>5521</v>
      </c>
      <c r="B77" s="22" t="s">
        <v>366</v>
      </c>
      <c r="C77" s="157">
        <v>0</v>
      </c>
      <c r="D77" s="157">
        <v>0</v>
      </c>
    </row>
    <row r="78" spans="1:4" x14ac:dyDescent="0.2">
      <c r="A78" s="26">
        <v>5522</v>
      </c>
      <c r="B78" s="22" t="s">
        <v>367</v>
      </c>
      <c r="C78" s="157">
        <v>0</v>
      </c>
      <c r="D78" s="157">
        <v>0</v>
      </c>
    </row>
    <row r="79" spans="1:4" x14ac:dyDescent="0.2">
      <c r="A79" s="26">
        <v>5530</v>
      </c>
      <c r="B79" s="22" t="s">
        <v>368</v>
      </c>
      <c r="C79" s="157">
        <f>SUM(C80:C84)</f>
        <v>0</v>
      </c>
      <c r="D79" s="157">
        <f>SUM(D80:D84)</f>
        <v>0</v>
      </c>
    </row>
    <row r="80" spans="1:4" x14ac:dyDescent="0.2">
      <c r="A80" s="26">
        <v>5531</v>
      </c>
      <c r="B80" s="22" t="s">
        <v>369</v>
      </c>
      <c r="C80" s="157">
        <v>0</v>
      </c>
      <c r="D80" s="157">
        <v>0</v>
      </c>
    </row>
    <row r="81" spans="1:4" x14ac:dyDescent="0.2">
      <c r="A81" s="26">
        <v>5532</v>
      </c>
      <c r="B81" s="22" t="s">
        <v>370</v>
      </c>
      <c r="C81" s="157">
        <v>0</v>
      </c>
      <c r="D81" s="157">
        <v>0</v>
      </c>
    </row>
    <row r="82" spans="1:4" x14ac:dyDescent="0.2">
      <c r="A82" s="26">
        <v>5533</v>
      </c>
      <c r="B82" s="22" t="s">
        <v>371</v>
      </c>
      <c r="C82" s="157">
        <v>0</v>
      </c>
      <c r="D82" s="157">
        <v>0</v>
      </c>
    </row>
    <row r="83" spans="1:4" x14ac:dyDescent="0.2">
      <c r="A83" s="26">
        <v>5534</v>
      </c>
      <c r="B83" s="22" t="s">
        <v>372</v>
      </c>
      <c r="C83" s="157">
        <v>0</v>
      </c>
      <c r="D83" s="157">
        <v>0</v>
      </c>
    </row>
    <row r="84" spans="1:4" x14ac:dyDescent="0.2">
      <c r="A84" s="26">
        <v>5535</v>
      </c>
      <c r="B84" s="22" t="s">
        <v>373</v>
      </c>
      <c r="C84" s="157">
        <v>0</v>
      </c>
      <c r="D84" s="157">
        <v>0</v>
      </c>
    </row>
    <row r="85" spans="1:4" x14ac:dyDescent="0.2">
      <c r="A85" s="26">
        <v>5590</v>
      </c>
      <c r="B85" s="22" t="s">
        <v>374</v>
      </c>
      <c r="C85" s="157">
        <f>SUM(C86:C93)</f>
        <v>0</v>
      </c>
      <c r="D85" s="157">
        <f>SUM(D86:D93)</f>
        <v>0</v>
      </c>
    </row>
    <row r="86" spans="1:4" x14ac:dyDescent="0.2">
      <c r="A86" s="26">
        <v>5591</v>
      </c>
      <c r="B86" s="22" t="s">
        <v>375</v>
      </c>
      <c r="C86" s="157">
        <v>0</v>
      </c>
      <c r="D86" s="157">
        <v>0</v>
      </c>
    </row>
    <row r="87" spans="1:4" x14ac:dyDescent="0.2">
      <c r="A87" s="26">
        <v>5592</v>
      </c>
      <c r="B87" s="22" t="s">
        <v>376</v>
      </c>
      <c r="C87" s="157">
        <v>0</v>
      </c>
      <c r="D87" s="157">
        <v>0</v>
      </c>
    </row>
    <row r="88" spans="1:4" x14ac:dyDescent="0.2">
      <c r="A88" s="26">
        <v>5593</v>
      </c>
      <c r="B88" s="22" t="s">
        <v>377</v>
      </c>
      <c r="C88" s="157">
        <v>0</v>
      </c>
      <c r="D88" s="157">
        <v>0</v>
      </c>
    </row>
    <row r="89" spans="1:4" x14ac:dyDescent="0.2">
      <c r="A89" s="26">
        <v>5594</v>
      </c>
      <c r="B89" s="22" t="s">
        <v>378</v>
      </c>
      <c r="C89" s="157">
        <v>0</v>
      </c>
      <c r="D89" s="157">
        <v>0</v>
      </c>
    </row>
    <row r="90" spans="1:4" x14ac:dyDescent="0.2">
      <c r="A90" s="26">
        <v>5595</v>
      </c>
      <c r="B90" s="22" t="s">
        <v>379</v>
      </c>
      <c r="C90" s="157">
        <v>0</v>
      </c>
      <c r="D90" s="157">
        <v>0</v>
      </c>
    </row>
    <row r="91" spans="1:4" x14ac:dyDescent="0.2">
      <c r="A91" s="26">
        <v>5596</v>
      </c>
      <c r="B91" s="22" t="s">
        <v>274</v>
      </c>
      <c r="C91" s="157">
        <v>0</v>
      </c>
      <c r="D91" s="157">
        <v>0</v>
      </c>
    </row>
    <row r="92" spans="1:4" x14ac:dyDescent="0.2">
      <c r="A92" s="26">
        <v>5597</v>
      </c>
      <c r="B92" s="22" t="s">
        <v>380</v>
      </c>
      <c r="C92" s="157">
        <v>0</v>
      </c>
      <c r="D92" s="157">
        <v>0</v>
      </c>
    </row>
    <row r="93" spans="1:4" x14ac:dyDescent="0.2">
      <c r="A93" s="26">
        <v>5599</v>
      </c>
      <c r="B93" s="22" t="s">
        <v>381</v>
      </c>
      <c r="C93" s="157">
        <v>0</v>
      </c>
      <c r="D93" s="157">
        <v>0</v>
      </c>
    </row>
    <row r="94" spans="1:4" x14ac:dyDescent="0.2">
      <c r="A94" s="33">
        <v>5600</v>
      </c>
      <c r="B94" s="34" t="s">
        <v>39</v>
      </c>
      <c r="C94" s="159">
        <f>C95</f>
        <v>0</v>
      </c>
      <c r="D94" s="159">
        <f>D95</f>
        <v>0</v>
      </c>
    </row>
    <row r="95" spans="1:4" x14ac:dyDescent="0.2">
      <c r="A95" s="26">
        <v>5610</v>
      </c>
      <c r="B95" s="22" t="s">
        <v>382</v>
      </c>
      <c r="C95" s="157">
        <f>C96</f>
        <v>0</v>
      </c>
      <c r="D95" s="157">
        <f>D96</f>
        <v>0</v>
      </c>
    </row>
    <row r="96" spans="1:4" x14ac:dyDescent="0.2">
      <c r="A96" s="26">
        <v>5611</v>
      </c>
      <c r="B96" s="22" t="s">
        <v>383</v>
      </c>
      <c r="C96" s="157">
        <v>0</v>
      </c>
      <c r="D96" s="157">
        <v>0</v>
      </c>
    </row>
    <row r="97" spans="1:4" x14ac:dyDescent="0.2">
      <c r="A97" s="33">
        <v>2110</v>
      </c>
      <c r="B97" s="84" t="s">
        <v>522</v>
      </c>
      <c r="C97" s="159">
        <f>SUM(C98:C102)</f>
        <v>0</v>
      </c>
      <c r="D97" s="159">
        <f>SUM(D98:D102)</f>
        <v>1347423.28</v>
      </c>
    </row>
    <row r="98" spans="1:4" x14ac:dyDescent="0.2">
      <c r="A98" s="26">
        <v>2111</v>
      </c>
      <c r="B98" s="22" t="s">
        <v>523</v>
      </c>
      <c r="C98" s="157">
        <v>0</v>
      </c>
      <c r="D98" s="157">
        <v>115593.31</v>
      </c>
    </row>
    <row r="99" spans="1:4" x14ac:dyDescent="0.2">
      <c r="A99" s="26">
        <v>2112</v>
      </c>
      <c r="B99" s="22" t="s">
        <v>524</v>
      </c>
      <c r="C99" s="157">
        <v>0</v>
      </c>
      <c r="D99" s="157">
        <v>37575.230000000003</v>
      </c>
    </row>
    <row r="100" spans="1:4" x14ac:dyDescent="0.2">
      <c r="A100" s="26">
        <v>2112</v>
      </c>
      <c r="B100" s="22" t="s">
        <v>525</v>
      </c>
      <c r="C100" s="157">
        <v>0</v>
      </c>
      <c r="D100" s="157">
        <v>1194254.74</v>
      </c>
    </row>
    <row r="101" spans="1:4" x14ac:dyDescent="0.2">
      <c r="A101" s="26">
        <v>2115</v>
      </c>
      <c r="B101" s="22" t="s">
        <v>526</v>
      </c>
      <c r="C101" s="157">
        <v>0</v>
      </c>
      <c r="D101" s="157">
        <v>0</v>
      </c>
    </row>
    <row r="102" spans="1:4" x14ac:dyDescent="0.2">
      <c r="A102" s="26">
        <v>2114</v>
      </c>
      <c r="B102" s="22" t="s">
        <v>527</v>
      </c>
      <c r="C102" s="157">
        <v>0</v>
      </c>
      <c r="D102" s="157">
        <v>0</v>
      </c>
    </row>
    <row r="103" spans="1:4" x14ac:dyDescent="0.2">
      <c r="A103" s="26"/>
      <c r="B103" s="81" t="s">
        <v>528</v>
      </c>
      <c r="C103" s="159">
        <f>+C104</f>
        <v>0</v>
      </c>
      <c r="D103" s="159">
        <f>+D104</f>
        <v>14585061.119999999</v>
      </c>
    </row>
    <row r="104" spans="1:4" x14ac:dyDescent="0.2">
      <c r="A104" s="95">
        <v>3100</v>
      </c>
      <c r="B104" s="99" t="s">
        <v>541</v>
      </c>
      <c r="C104" s="165">
        <f>SUM(C105:C108)</f>
        <v>0</v>
      </c>
      <c r="D104" s="165">
        <f>SUM(D105:D108)</f>
        <v>14585061.119999999</v>
      </c>
    </row>
    <row r="105" spans="1:4" x14ac:dyDescent="0.2">
      <c r="A105" s="97"/>
      <c r="B105" s="100" t="s">
        <v>542</v>
      </c>
      <c r="C105" s="166">
        <v>0</v>
      </c>
      <c r="D105" s="166">
        <v>0</v>
      </c>
    </row>
    <row r="106" spans="1:4" x14ac:dyDescent="0.2">
      <c r="A106" s="97"/>
      <c r="B106" s="100" t="s">
        <v>543</v>
      </c>
      <c r="C106" s="166">
        <v>0</v>
      </c>
      <c r="D106" s="166">
        <v>0</v>
      </c>
    </row>
    <row r="107" spans="1:4" x14ac:dyDescent="0.2">
      <c r="A107" s="97"/>
      <c r="B107" s="100" t="s">
        <v>544</v>
      </c>
      <c r="C107" s="166">
        <v>0</v>
      </c>
      <c r="D107" s="166">
        <v>0</v>
      </c>
    </row>
    <row r="108" spans="1:4" x14ac:dyDescent="0.2">
      <c r="A108" s="97"/>
      <c r="B108" s="100" t="s">
        <v>545</v>
      </c>
      <c r="C108" s="166">
        <v>0</v>
      </c>
      <c r="D108" s="166">
        <v>14585061.119999999</v>
      </c>
    </row>
    <row r="109" spans="1:4" x14ac:dyDescent="0.2">
      <c r="A109" s="97"/>
      <c r="B109" s="101" t="s">
        <v>546</v>
      </c>
      <c r="C109" s="162">
        <f>+C110</f>
        <v>0</v>
      </c>
      <c r="D109" s="162">
        <f>+D110</f>
        <v>0</v>
      </c>
    </row>
    <row r="110" spans="1:4" x14ac:dyDescent="0.2">
      <c r="A110" s="95">
        <v>1270</v>
      </c>
      <c r="B110" s="96" t="s">
        <v>173</v>
      </c>
      <c r="C110" s="165">
        <f>+C111</f>
        <v>0</v>
      </c>
      <c r="D110" s="165">
        <f>+D111</f>
        <v>0</v>
      </c>
    </row>
    <row r="111" spans="1:4" x14ac:dyDescent="0.2">
      <c r="A111" s="97">
        <v>1273</v>
      </c>
      <c r="B111" s="98" t="s">
        <v>547</v>
      </c>
      <c r="C111" s="166">
        <v>0</v>
      </c>
      <c r="D111" s="166">
        <v>0</v>
      </c>
    </row>
    <row r="112" spans="1:4" x14ac:dyDescent="0.2">
      <c r="A112" s="97"/>
      <c r="B112" s="101" t="s">
        <v>548</v>
      </c>
      <c r="C112" s="162">
        <f>+C113+C135</f>
        <v>1.67</v>
      </c>
      <c r="D112" s="162">
        <f>+D113+D135</f>
        <v>0.6</v>
      </c>
    </row>
    <row r="113" spans="1:4" x14ac:dyDescent="0.2">
      <c r="A113" s="95">
        <v>4300</v>
      </c>
      <c r="B113" s="99" t="s">
        <v>596</v>
      </c>
      <c r="C113" s="165">
        <f>C127+C114+C117+C123+C125</f>
        <v>1.67</v>
      </c>
      <c r="D113" s="167">
        <f>D127+D114+D117+D123+D125</f>
        <v>0.6</v>
      </c>
    </row>
    <row r="114" spans="1:4" x14ac:dyDescent="0.2">
      <c r="A114" s="95">
        <v>4310</v>
      </c>
      <c r="B114" s="99" t="s">
        <v>261</v>
      </c>
      <c r="C114" s="165">
        <f>SUM(C115:C116)</f>
        <v>0</v>
      </c>
      <c r="D114" s="165">
        <f>SUM(D115:D116)</f>
        <v>0</v>
      </c>
    </row>
    <row r="115" spans="1:4" x14ac:dyDescent="0.2">
      <c r="A115" s="97">
        <v>4311</v>
      </c>
      <c r="B115" s="100" t="s">
        <v>430</v>
      </c>
      <c r="C115" s="166">
        <v>0</v>
      </c>
      <c r="D115" s="168">
        <v>0</v>
      </c>
    </row>
    <row r="116" spans="1:4" x14ac:dyDescent="0.2">
      <c r="A116" s="97">
        <v>4319</v>
      </c>
      <c r="B116" s="100" t="s">
        <v>262</v>
      </c>
      <c r="C116" s="166">
        <v>0</v>
      </c>
      <c r="D116" s="168">
        <v>0</v>
      </c>
    </row>
    <row r="117" spans="1:4" x14ac:dyDescent="0.2">
      <c r="A117" s="95">
        <v>4320</v>
      </c>
      <c r="B117" s="99" t="s">
        <v>263</v>
      </c>
      <c r="C117" s="165">
        <f>SUM(C118:C122)</f>
        <v>0</v>
      </c>
      <c r="D117" s="165">
        <f>SUM(D118:D122)</f>
        <v>0</v>
      </c>
    </row>
    <row r="118" spans="1:4" x14ac:dyDescent="0.2">
      <c r="A118" s="97">
        <v>4321</v>
      </c>
      <c r="B118" s="100" t="s">
        <v>264</v>
      </c>
      <c r="C118" s="166">
        <v>0</v>
      </c>
      <c r="D118" s="168">
        <v>0</v>
      </c>
    </row>
    <row r="119" spans="1:4" x14ac:dyDescent="0.2">
      <c r="A119" s="97">
        <v>4322</v>
      </c>
      <c r="B119" s="100" t="s">
        <v>265</v>
      </c>
      <c r="C119" s="166">
        <v>0</v>
      </c>
      <c r="D119" s="168">
        <v>0</v>
      </c>
    </row>
    <row r="120" spans="1:4" x14ac:dyDescent="0.2">
      <c r="A120" s="97">
        <v>4323</v>
      </c>
      <c r="B120" s="100" t="s">
        <v>266</v>
      </c>
      <c r="C120" s="166">
        <v>0</v>
      </c>
      <c r="D120" s="168">
        <v>0</v>
      </c>
    </row>
    <row r="121" spans="1:4" x14ac:dyDescent="0.2">
      <c r="A121" s="97">
        <v>4324</v>
      </c>
      <c r="B121" s="100" t="s">
        <v>267</v>
      </c>
      <c r="C121" s="166">
        <v>0</v>
      </c>
      <c r="D121" s="168">
        <v>0</v>
      </c>
    </row>
    <row r="122" spans="1:4" x14ac:dyDescent="0.2">
      <c r="A122" s="97">
        <v>4325</v>
      </c>
      <c r="B122" s="100" t="s">
        <v>268</v>
      </c>
      <c r="C122" s="166">
        <v>0</v>
      </c>
      <c r="D122" s="168">
        <v>0</v>
      </c>
    </row>
    <row r="123" spans="1:4" x14ac:dyDescent="0.2">
      <c r="A123" s="95">
        <v>4330</v>
      </c>
      <c r="B123" s="99" t="s">
        <v>269</v>
      </c>
      <c r="C123" s="165">
        <f>C124</f>
        <v>0</v>
      </c>
      <c r="D123" s="165">
        <f>D124</f>
        <v>0</v>
      </c>
    </row>
    <row r="124" spans="1:4" x14ac:dyDescent="0.2">
      <c r="A124" s="97">
        <v>4331</v>
      </c>
      <c r="B124" s="100" t="s">
        <v>269</v>
      </c>
      <c r="C124" s="166">
        <v>0</v>
      </c>
      <c r="D124" s="168">
        <v>0</v>
      </c>
    </row>
    <row r="125" spans="1:4" x14ac:dyDescent="0.2">
      <c r="A125" s="95">
        <v>4340</v>
      </c>
      <c r="B125" s="99" t="s">
        <v>270</v>
      </c>
      <c r="C125" s="165">
        <f>C126</f>
        <v>0</v>
      </c>
      <c r="D125" s="165">
        <f>D126</f>
        <v>0</v>
      </c>
    </row>
    <row r="126" spans="1:4" x14ac:dyDescent="0.2">
      <c r="A126" s="97">
        <v>4341</v>
      </c>
      <c r="B126" s="100" t="s">
        <v>270</v>
      </c>
      <c r="C126" s="166">
        <v>0</v>
      </c>
      <c r="D126" s="168">
        <v>0</v>
      </c>
    </row>
    <row r="127" spans="1:4" x14ac:dyDescent="0.2">
      <c r="A127" s="119">
        <v>4390</v>
      </c>
      <c r="B127" s="120" t="s">
        <v>271</v>
      </c>
      <c r="C127" s="169">
        <f>SUM(C128:C134)</f>
        <v>1.67</v>
      </c>
      <c r="D127" s="169">
        <f>SUM(D128:D134)</f>
        <v>0.6</v>
      </c>
    </row>
    <row r="128" spans="1:4" x14ac:dyDescent="0.2">
      <c r="A128" s="79">
        <v>4392</v>
      </c>
      <c r="B128" s="118" t="s">
        <v>272</v>
      </c>
      <c r="C128" s="170">
        <v>0</v>
      </c>
      <c r="D128" s="170">
        <v>0</v>
      </c>
    </row>
    <row r="129" spans="1:4" x14ac:dyDescent="0.2">
      <c r="A129" s="79">
        <v>4393</v>
      </c>
      <c r="B129" s="118" t="s">
        <v>431</v>
      </c>
      <c r="C129" s="170">
        <v>0</v>
      </c>
      <c r="D129" s="170">
        <v>0</v>
      </c>
    </row>
    <row r="130" spans="1:4" x14ac:dyDescent="0.2">
      <c r="A130" s="79">
        <v>4394</v>
      </c>
      <c r="B130" s="118" t="s">
        <v>273</v>
      </c>
      <c r="C130" s="170">
        <v>0</v>
      </c>
      <c r="D130" s="170">
        <v>0</v>
      </c>
    </row>
    <row r="131" spans="1:4" x14ac:dyDescent="0.2">
      <c r="A131" s="79">
        <v>4395</v>
      </c>
      <c r="B131" s="118" t="s">
        <v>274</v>
      </c>
      <c r="C131" s="170">
        <v>0</v>
      </c>
      <c r="D131" s="170">
        <v>0</v>
      </c>
    </row>
    <row r="132" spans="1:4" x14ac:dyDescent="0.2">
      <c r="A132" s="79">
        <v>4396</v>
      </c>
      <c r="B132" s="118" t="s">
        <v>275</v>
      </c>
      <c r="C132" s="170">
        <v>0</v>
      </c>
      <c r="D132" s="170">
        <v>0</v>
      </c>
    </row>
    <row r="133" spans="1:4" x14ac:dyDescent="0.2">
      <c r="A133" s="79">
        <v>4397</v>
      </c>
      <c r="B133" s="118" t="s">
        <v>432</v>
      </c>
      <c r="C133" s="170">
        <v>0</v>
      </c>
      <c r="D133" s="170">
        <v>0</v>
      </c>
    </row>
    <row r="134" spans="1:4" x14ac:dyDescent="0.2">
      <c r="A134" s="97">
        <v>4399</v>
      </c>
      <c r="B134" s="100" t="s">
        <v>271</v>
      </c>
      <c r="C134" s="166">
        <v>1.67</v>
      </c>
      <c r="D134" s="166">
        <v>0.6</v>
      </c>
    </row>
    <row r="135" spans="1:4" x14ac:dyDescent="0.2">
      <c r="A135" s="33">
        <v>1120</v>
      </c>
      <c r="B135" s="84" t="s">
        <v>529</v>
      </c>
      <c r="C135" s="159">
        <f>SUM(C136:C144)</f>
        <v>0</v>
      </c>
      <c r="D135" s="159">
        <f>SUM(D136:D144)</f>
        <v>0</v>
      </c>
    </row>
    <row r="136" spans="1:4" x14ac:dyDescent="0.2">
      <c r="A136" s="26">
        <v>1124</v>
      </c>
      <c r="B136" s="85" t="s">
        <v>530</v>
      </c>
      <c r="C136" s="171">
        <v>0</v>
      </c>
      <c r="D136" s="157">
        <v>0</v>
      </c>
    </row>
    <row r="137" spans="1:4" x14ac:dyDescent="0.2">
      <c r="A137" s="26">
        <v>1124</v>
      </c>
      <c r="B137" s="85" t="s">
        <v>531</v>
      </c>
      <c r="C137" s="171">
        <v>0</v>
      </c>
      <c r="D137" s="157">
        <v>0</v>
      </c>
    </row>
    <row r="138" spans="1:4" x14ac:dyDescent="0.2">
      <c r="A138" s="26">
        <v>1124</v>
      </c>
      <c r="B138" s="85" t="s">
        <v>532</v>
      </c>
      <c r="C138" s="171">
        <v>0</v>
      </c>
      <c r="D138" s="157">
        <v>0</v>
      </c>
    </row>
    <row r="139" spans="1:4" x14ac:dyDescent="0.2">
      <c r="A139" s="26">
        <v>1124</v>
      </c>
      <c r="B139" s="85" t="s">
        <v>533</v>
      </c>
      <c r="C139" s="171">
        <v>0</v>
      </c>
      <c r="D139" s="157">
        <v>0</v>
      </c>
    </row>
    <row r="140" spans="1:4" x14ac:dyDescent="0.2">
      <c r="A140" s="26">
        <v>1124</v>
      </c>
      <c r="B140" s="85" t="s">
        <v>534</v>
      </c>
      <c r="C140" s="157">
        <v>0</v>
      </c>
      <c r="D140" s="157">
        <v>0</v>
      </c>
    </row>
    <row r="141" spans="1:4" x14ac:dyDescent="0.2">
      <c r="A141" s="26">
        <v>1124</v>
      </c>
      <c r="B141" s="85" t="s">
        <v>535</v>
      </c>
      <c r="C141" s="157">
        <v>0</v>
      </c>
      <c r="D141" s="157">
        <v>0</v>
      </c>
    </row>
    <row r="142" spans="1:4" x14ac:dyDescent="0.2">
      <c r="A142" s="26">
        <v>1122</v>
      </c>
      <c r="B142" s="85" t="s">
        <v>536</v>
      </c>
      <c r="C142" s="157">
        <v>0</v>
      </c>
      <c r="D142" s="157">
        <v>0</v>
      </c>
    </row>
    <row r="143" spans="1:4" x14ac:dyDescent="0.2">
      <c r="A143" s="26">
        <v>1122</v>
      </c>
      <c r="B143" s="85" t="s">
        <v>537</v>
      </c>
      <c r="C143" s="171">
        <v>0</v>
      </c>
      <c r="D143" s="157">
        <v>0</v>
      </c>
    </row>
    <row r="144" spans="1:4" x14ac:dyDescent="0.2">
      <c r="A144" s="26">
        <v>1122</v>
      </c>
      <c r="B144" s="85" t="s">
        <v>538</v>
      </c>
      <c r="C144" s="157">
        <v>0</v>
      </c>
      <c r="D144" s="157">
        <v>0</v>
      </c>
    </row>
    <row r="145" spans="1:4" x14ac:dyDescent="0.2">
      <c r="A145" s="26"/>
      <c r="B145" s="86" t="s">
        <v>539</v>
      </c>
      <c r="C145" s="159">
        <f>C48+C49+C103-C109-C112</f>
        <v>2360322.96</v>
      </c>
      <c r="D145" s="159">
        <f>D48+D49+D103-D109-D112</f>
        <v>23403042.18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J20" sqref="J20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215" t="s">
        <v>603</v>
      </c>
      <c r="B1" s="216"/>
      <c r="C1" s="217"/>
    </row>
    <row r="2" spans="1:3" s="29" customFormat="1" ht="18" customHeight="1" x14ac:dyDescent="0.25">
      <c r="A2" s="218" t="s">
        <v>506</v>
      </c>
      <c r="B2" s="219"/>
      <c r="C2" s="220"/>
    </row>
    <row r="3" spans="1:3" s="29" customFormat="1" ht="18" customHeight="1" x14ac:dyDescent="0.25">
      <c r="A3" s="218" t="s">
        <v>601</v>
      </c>
      <c r="B3" s="219"/>
      <c r="C3" s="220"/>
    </row>
    <row r="4" spans="1:3" s="31" customFormat="1" ht="18" customHeight="1" x14ac:dyDescent="0.2">
      <c r="A4" s="221" t="s">
        <v>507</v>
      </c>
      <c r="B4" s="222"/>
      <c r="C4" s="223"/>
    </row>
    <row r="5" spans="1:3" s="31" customFormat="1" ht="18" customHeight="1" x14ac:dyDescent="0.2">
      <c r="A5" s="224" t="s">
        <v>406</v>
      </c>
      <c r="B5" s="225"/>
      <c r="C5" s="124">
        <v>2025</v>
      </c>
    </row>
    <row r="6" spans="1:3" x14ac:dyDescent="0.2">
      <c r="A6" s="45" t="s">
        <v>435</v>
      </c>
      <c r="B6" s="45"/>
      <c r="C6" s="87">
        <v>16784704.07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8">
        <f>SUM(C9:C14)</f>
        <v>-1.67</v>
      </c>
    </row>
    <row r="9" spans="1:3" x14ac:dyDescent="0.2">
      <c r="A9" s="62" t="s">
        <v>437</v>
      </c>
      <c r="B9" s="61" t="s">
        <v>261</v>
      </c>
      <c r="C9" s="89">
        <v>0</v>
      </c>
    </row>
    <row r="10" spans="1:3" x14ac:dyDescent="0.2">
      <c r="A10" s="49" t="s">
        <v>438</v>
      </c>
      <c r="B10" s="50" t="s">
        <v>447</v>
      </c>
      <c r="C10" s="89">
        <v>0</v>
      </c>
    </row>
    <row r="11" spans="1:3" x14ac:dyDescent="0.2">
      <c r="A11" s="49" t="s">
        <v>439</v>
      </c>
      <c r="B11" s="50" t="s">
        <v>269</v>
      </c>
      <c r="C11" s="89">
        <v>0</v>
      </c>
    </row>
    <row r="12" spans="1:3" x14ac:dyDescent="0.2">
      <c r="A12" s="49" t="s">
        <v>440</v>
      </c>
      <c r="B12" s="50" t="s">
        <v>270</v>
      </c>
      <c r="C12" s="89">
        <v>0</v>
      </c>
    </row>
    <row r="13" spans="1:3" x14ac:dyDescent="0.2">
      <c r="A13" s="49" t="s">
        <v>441</v>
      </c>
      <c r="B13" s="50" t="s">
        <v>271</v>
      </c>
      <c r="C13" s="89">
        <v>0</v>
      </c>
    </row>
    <row r="14" spans="1:3" x14ac:dyDescent="0.2">
      <c r="A14" s="51" t="s">
        <v>442</v>
      </c>
      <c r="B14" s="52" t="s">
        <v>443</v>
      </c>
      <c r="C14" s="89">
        <v>-1.67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8">
        <f>SUM(C17:C19)</f>
        <v>0</v>
      </c>
    </row>
    <row r="17" spans="1:3" x14ac:dyDescent="0.2">
      <c r="A17" s="56">
        <v>3.1</v>
      </c>
      <c r="B17" s="50" t="s">
        <v>446</v>
      </c>
      <c r="C17" s="89">
        <v>0</v>
      </c>
    </row>
    <row r="18" spans="1:3" x14ac:dyDescent="0.2">
      <c r="A18" s="57">
        <v>3.2</v>
      </c>
      <c r="B18" s="50" t="s">
        <v>444</v>
      </c>
      <c r="C18" s="89">
        <v>0</v>
      </c>
    </row>
    <row r="19" spans="1:3" x14ac:dyDescent="0.2">
      <c r="A19" s="57">
        <v>3.3</v>
      </c>
      <c r="B19" s="52" t="s">
        <v>445</v>
      </c>
      <c r="C19" s="90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7">
        <f>C6+C8-C16</f>
        <v>16784702.399999999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workbookViewId="0">
      <selection activeCell="F67" sqref="F67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226" t="s">
        <v>603</v>
      </c>
      <c r="B1" s="227"/>
      <c r="C1" s="228"/>
    </row>
    <row r="2" spans="1:3" s="32" customFormat="1" ht="18.95" customHeight="1" x14ac:dyDescent="0.25">
      <c r="A2" s="229" t="s">
        <v>508</v>
      </c>
      <c r="B2" s="230"/>
      <c r="C2" s="231"/>
    </row>
    <row r="3" spans="1:3" s="32" customFormat="1" ht="18.95" customHeight="1" x14ac:dyDescent="0.25">
      <c r="A3" s="229" t="s">
        <v>601</v>
      </c>
      <c r="B3" s="230"/>
      <c r="C3" s="231"/>
    </row>
    <row r="4" spans="1:3" x14ac:dyDescent="0.2">
      <c r="A4" s="221" t="s">
        <v>507</v>
      </c>
      <c r="B4" s="222"/>
      <c r="C4" s="223"/>
    </row>
    <row r="5" spans="1:3" ht="22.15" customHeight="1" x14ac:dyDescent="0.2">
      <c r="A5" s="232" t="s">
        <v>406</v>
      </c>
      <c r="B5" s="233"/>
      <c r="C5" s="124">
        <v>2025</v>
      </c>
    </row>
    <row r="6" spans="1:3" x14ac:dyDescent="0.2">
      <c r="A6" s="70" t="s">
        <v>448</v>
      </c>
      <c r="B6" s="45"/>
      <c r="C6" s="91">
        <v>19544562.399999999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8">
        <f>SUM(C9:C29)</f>
        <v>5120184.63</v>
      </c>
    </row>
    <row r="9" spans="1:3" x14ac:dyDescent="0.2">
      <c r="A9" s="80">
        <v>2.1</v>
      </c>
      <c r="B9" s="71" t="s">
        <v>289</v>
      </c>
      <c r="C9" s="92">
        <v>0</v>
      </c>
    </row>
    <row r="10" spans="1:3" x14ac:dyDescent="0.2">
      <c r="A10" s="80">
        <v>2.2000000000000002</v>
      </c>
      <c r="B10" s="71" t="s">
        <v>286</v>
      </c>
      <c r="C10" s="92">
        <v>0</v>
      </c>
    </row>
    <row r="11" spans="1:3" x14ac:dyDescent="0.2">
      <c r="A11" s="76">
        <v>2.2999999999999998</v>
      </c>
      <c r="B11" s="63" t="s">
        <v>158</v>
      </c>
      <c r="C11" s="92">
        <v>0</v>
      </c>
    </row>
    <row r="12" spans="1:3" x14ac:dyDescent="0.2">
      <c r="A12" s="76">
        <v>2.4</v>
      </c>
      <c r="B12" s="63" t="s">
        <v>159</v>
      </c>
      <c r="C12" s="92">
        <v>0</v>
      </c>
    </row>
    <row r="13" spans="1:3" x14ac:dyDescent="0.2">
      <c r="A13" s="76">
        <v>2.5</v>
      </c>
      <c r="B13" s="63" t="s">
        <v>160</v>
      </c>
      <c r="C13" s="92">
        <v>0</v>
      </c>
    </row>
    <row r="14" spans="1:3" x14ac:dyDescent="0.2">
      <c r="A14" s="76">
        <v>2.6</v>
      </c>
      <c r="B14" s="63" t="s">
        <v>161</v>
      </c>
      <c r="C14" s="92">
        <v>0</v>
      </c>
    </row>
    <row r="15" spans="1:3" x14ac:dyDescent="0.2">
      <c r="A15" s="76">
        <v>2.7</v>
      </c>
      <c r="B15" s="63" t="s">
        <v>162</v>
      </c>
      <c r="C15" s="92">
        <v>0</v>
      </c>
    </row>
    <row r="16" spans="1:3" x14ac:dyDescent="0.2">
      <c r="A16" s="76">
        <v>2.8</v>
      </c>
      <c r="B16" s="63" t="s">
        <v>163</v>
      </c>
      <c r="C16" s="92">
        <v>0</v>
      </c>
    </row>
    <row r="17" spans="1:3" x14ac:dyDescent="0.2">
      <c r="A17" s="76">
        <v>2.9</v>
      </c>
      <c r="B17" s="63" t="s">
        <v>165</v>
      </c>
      <c r="C17" s="92">
        <v>0</v>
      </c>
    </row>
    <row r="18" spans="1:3" x14ac:dyDescent="0.2">
      <c r="A18" s="76" t="s">
        <v>450</v>
      </c>
      <c r="B18" s="63" t="s">
        <v>451</v>
      </c>
      <c r="C18" s="92">
        <v>0</v>
      </c>
    </row>
    <row r="19" spans="1:3" x14ac:dyDescent="0.2">
      <c r="A19" s="76" t="s">
        <v>476</v>
      </c>
      <c r="B19" s="63" t="s">
        <v>167</v>
      </c>
      <c r="C19" s="92">
        <v>0</v>
      </c>
    </row>
    <row r="20" spans="1:3" x14ac:dyDescent="0.2">
      <c r="A20" s="76" t="s">
        <v>477</v>
      </c>
      <c r="B20" s="63" t="s">
        <v>452</v>
      </c>
      <c r="C20" s="92">
        <v>0</v>
      </c>
    </row>
    <row r="21" spans="1:3" x14ac:dyDescent="0.2">
      <c r="A21" s="76" t="s">
        <v>478</v>
      </c>
      <c r="B21" s="63" t="s">
        <v>453</v>
      </c>
      <c r="C21" s="92">
        <v>5050489.37</v>
      </c>
    </row>
    <row r="22" spans="1:3" x14ac:dyDescent="0.2">
      <c r="A22" s="76" t="s">
        <v>479</v>
      </c>
      <c r="B22" s="63" t="s">
        <v>454</v>
      </c>
      <c r="C22" s="92">
        <v>0</v>
      </c>
    </row>
    <row r="23" spans="1:3" x14ac:dyDescent="0.2">
      <c r="A23" s="76" t="s">
        <v>455</v>
      </c>
      <c r="B23" s="63" t="s">
        <v>456</v>
      </c>
      <c r="C23" s="92">
        <v>0</v>
      </c>
    </row>
    <row r="24" spans="1:3" x14ac:dyDescent="0.2">
      <c r="A24" s="76" t="s">
        <v>457</v>
      </c>
      <c r="B24" s="63" t="s">
        <v>458</v>
      </c>
      <c r="C24" s="92">
        <v>0</v>
      </c>
    </row>
    <row r="25" spans="1:3" x14ac:dyDescent="0.2">
      <c r="A25" s="76" t="s">
        <v>459</v>
      </c>
      <c r="B25" s="63" t="s">
        <v>460</v>
      </c>
      <c r="C25" s="92">
        <v>0</v>
      </c>
    </row>
    <row r="26" spans="1:3" x14ac:dyDescent="0.2">
      <c r="A26" s="76" t="s">
        <v>461</v>
      </c>
      <c r="B26" s="63" t="s">
        <v>462</v>
      </c>
      <c r="C26" s="92">
        <v>0</v>
      </c>
    </row>
    <row r="27" spans="1:3" x14ac:dyDescent="0.2">
      <c r="A27" s="76" t="s">
        <v>463</v>
      </c>
      <c r="B27" s="63" t="s">
        <v>464</v>
      </c>
      <c r="C27" s="92">
        <v>0</v>
      </c>
    </row>
    <row r="28" spans="1:3" x14ac:dyDescent="0.2">
      <c r="A28" s="76" t="s">
        <v>465</v>
      </c>
      <c r="B28" s="63" t="s">
        <v>466</v>
      </c>
      <c r="C28" s="92">
        <v>0</v>
      </c>
    </row>
    <row r="29" spans="1:3" x14ac:dyDescent="0.2">
      <c r="A29" s="76" t="s">
        <v>467</v>
      </c>
      <c r="B29" s="71" t="s">
        <v>468</v>
      </c>
      <c r="C29" s="92">
        <f>4403.5+65291.76</f>
        <v>69695.260000000009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3">
        <f>SUM(C32:C38)</f>
        <v>0</v>
      </c>
    </row>
    <row r="32" spans="1:3" x14ac:dyDescent="0.2">
      <c r="A32" s="76" t="s">
        <v>470</v>
      </c>
      <c r="B32" s="63" t="s">
        <v>358</v>
      </c>
      <c r="C32" s="92">
        <v>0</v>
      </c>
    </row>
    <row r="33" spans="1:6" x14ac:dyDescent="0.2">
      <c r="A33" s="76" t="s">
        <v>471</v>
      </c>
      <c r="B33" s="63" t="s">
        <v>40</v>
      </c>
      <c r="C33" s="92">
        <v>0</v>
      </c>
    </row>
    <row r="34" spans="1:6" x14ac:dyDescent="0.2">
      <c r="A34" s="76" t="s">
        <v>472</v>
      </c>
      <c r="B34" s="63" t="s">
        <v>368</v>
      </c>
      <c r="C34" s="92">
        <v>0</v>
      </c>
    </row>
    <row r="35" spans="1:6" x14ac:dyDescent="0.2">
      <c r="A35" s="76" t="s">
        <v>473</v>
      </c>
      <c r="B35" s="63" t="s">
        <v>374</v>
      </c>
      <c r="C35" s="92">
        <v>0</v>
      </c>
    </row>
    <row r="36" spans="1:6" x14ac:dyDescent="0.2">
      <c r="A36" s="76" t="s">
        <v>474</v>
      </c>
      <c r="B36" s="63" t="s">
        <v>382</v>
      </c>
      <c r="C36" s="92">
        <v>0</v>
      </c>
    </row>
    <row r="37" spans="1:6" x14ac:dyDescent="0.2">
      <c r="A37" s="76" t="s">
        <v>551</v>
      </c>
      <c r="B37" s="63" t="s">
        <v>599</v>
      </c>
      <c r="C37" s="92">
        <v>0</v>
      </c>
    </row>
    <row r="38" spans="1:6" x14ac:dyDescent="0.2">
      <c r="A38" s="76" t="s">
        <v>552</v>
      </c>
      <c r="B38" s="71" t="s">
        <v>475</v>
      </c>
      <c r="C38" s="94">
        <v>0</v>
      </c>
    </row>
    <row r="39" spans="1:6" x14ac:dyDescent="0.2">
      <c r="A39" s="64"/>
      <c r="B39" s="67"/>
      <c r="C39" s="68"/>
    </row>
    <row r="40" spans="1:6" x14ac:dyDescent="0.2">
      <c r="A40" s="69" t="s">
        <v>550</v>
      </c>
      <c r="B40" s="45"/>
      <c r="C40" s="87">
        <f>C6-C8+C31</f>
        <v>14424377.77</v>
      </c>
      <c r="F40" s="175"/>
    </row>
    <row r="42" spans="1:6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46" workbookViewId="0">
      <selection activeCell="B71" sqref="B71"/>
    </sheetView>
  </sheetViews>
  <sheetFormatPr baseColWidth="10" defaultColWidth="9.140625" defaultRowHeight="11.25" x14ac:dyDescent="0.2"/>
  <cols>
    <col min="1" max="1" width="10" style="22" customWidth="1"/>
    <col min="2" max="2" width="67" style="22" customWidth="1"/>
    <col min="3" max="3" width="13" style="22" bestFit="1" customWidth="1"/>
    <col min="4" max="4" width="16.28515625" style="22" bestFit="1" customWidth="1"/>
    <col min="5" max="5" width="16.7109375" style="22" bestFit="1" customWidth="1"/>
    <col min="6" max="6" width="9.28515625" style="22" bestFit="1" customWidth="1"/>
    <col min="7" max="7" width="17.140625" style="22" bestFit="1" customWidth="1"/>
    <col min="8" max="8" width="9.28515625" style="22" bestFit="1" customWidth="1"/>
    <col min="9" max="9" width="11" style="22" bestFit="1" customWidth="1"/>
    <col min="10" max="10" width="14.140625" style="22" bestFit="1" customWidth="1"/>
    <col min="11" max="16384" width="9.140625" style="22"/>
  </cols>
  <sheetData>
    <row r="1" spans="1:10" x14ac:dyDescent="0.2">
      <c r="A1" s="214" t="s">
        <v>603</v>
      </c>
      <c r="B1" s="235"/>
      <c r="C1" s="235"/>
      <c r="D1" s="235"/>
      <c r="E1" s="235"/>
      <c r="F1" s="235"/>
      <c r="G1" s="20" t="s">
        <v>498</v>
      </c>
      <c r="H1" s="173">
        <v>2025</v>
      </c>
    </row>
    <row r="2" spans="1:10" x14ac:dyDescent="0.2">
      <c r="A2" s="214" t="s">
        <v>509</v>
      </c>
      <c r="B2" s="235"/>
      <c r="C2" s="235"/>
      <c r="D2" s="235"/>
      <c r="E2" s="235"/>
      <c r="F2" s="235"/>
      <c r="G2" s="20" t="s">
        <v>499</v>
      </c>
      <c r="H2" s="173" t="s">
        <v>501</v>
      </c>
    </row>
    <row r="3" spans="1:10" x14ac:dyDescent="0.2">
      <c r="A3" s="236" t="s">
        <v>601</v>
      </c>
      <c r="B3" s="237"/>
      <c r="C3" s="237"/>
      <c r="D3" s="237"/>
      <c r="E3" s="237"/>
      <c r="F3" s="237"/>
      <c r="G3" s="20" t="s">
        <v>500</v>
      </c>
      <c r="H3" s="173">
        <v>1</v>
      </c>
    </row>
    <row r="4" spans="1:10" x14ac:dyDescent="0.2">
      <c r="A4" s="236" t="str">
        <f>'Notas a los Edos Financieros'!A4</f>
        <v>(Cifras en Pesos)</v>
      </c>
      <c r="B4" s="237"/>
      <c r="C4" s="237"/>
      <c r="D4" s="237"/>
      <c r="E4" s="237"/>
      <c r="F4" s="237"/>
      <c r="G4" s="123"/>
      <c r="H4" s="123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ht="26.25" x14ac:dyDescent="0.4">
      <c r="A16" s="22">
        <v>7210</v>
      </c>
      <c r="B16" s="22" t="s">
        <v>73</v>
      </c>
      <c r="C16" s="238" t="s">
        <v>602</v>
      </c>
      <c r="D16" s="238"/>
      <c r="E16" s="238"/>
      <c r="F16" s="238"/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27"/>
      <c r="D36" s="27"/>
      <c r="E36" s="27"/>
      <c r="F36" s="2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34" t="s">
        <v>553</v>
      </c>
      <c r="C39" s="234"/>
      <c r="D39" s="27"/>
      <c r="E39" s="27"/>
      <c r="F39" s="27"/>
    </row>
    <row r="40" spans="1:6" x14ac:dyDescent="0.2">
      <c r="B40" s="136" t="s">
        <v>406</v>
      </c>
      <c r="C40" s="125">
        <f>H1</f>
        <v>2025</v>
      </c>
      <c r="D40" s="27"/>
      <c r="E40" s="27"/>
      <c r="F40" s="27"/>
    </row>
    <row r="41" spans="1:6" x14ac:dyDescent="0.2">
      <c r="A41" s="22">
        <v>8110</v>
      </c>
      <c r="B41" s="102" t="s">
        <v>52</v>
      </c>
      <c r="C41" s="137">
        <v>80198060.290000007</v>
      </c>
      <c r="D41" s="30"/>
      <c r="E41" s="27"/>
      <c r="F41" s="27"/>
    </row>
    <row r="42" spans="1:6" x14ac:dyDescent="0.2">
      <c r="A42" s="22">
        <v>8120</v>
      </c>
      <c r="B42" s="102" t="s">
        <v>51</v>
      </c>
      <c r="C42" s="137">
        <v>-122140458.81999999</v>
      </c>
      <c r="D42" s="30"/>
      <c r="E42" s="27"/>
      <c r="F42" s="27"/>
    </row>
    <row r="43" spans="1:6" x14ac:dyDescent="0.2">
      <c r="A43" s="22">
        <v>8130</v>
      </c>
      <c r="B43" s="102" t="s">
        <v>50</v>
      </c>
      <c r="C43" s="137">
        <v>58727102.600000001</v>
      </c>
      <c r="D43" s="30"/>
      <c r="E43" s="27"/>
      <c r="F43" s="27"/>
    </row>
    <row r="44" spans="1:6" x14ac:dyDescent="0.2">
      <c r="A44" s="22">
        <v>8140</v>
      </c>
      <c r="B44" s="102" t="s">
        <v>49</v>
      </c>
      <c r="C44" s="137">
        <v>0</v>
      </c>
      <c r="D44" s="30"/>
      <c r="E44" s="27"/>
      <c r="F44" s="27"/>
    </row>
    <row r="45" spans="1:6" x14ac:dyDescent="0.2">
      <c r="A45" s="22">
        <v>8150</v>
      </c>
      <c r="B45" s="102" t="s">
        <v>48</v>
      </c>
      <c r="C45" s="137">
        <v>-16784704.07</v>
      </c>
      <c r="D45" s="30"/>
      <c r="E45" s="27"/>
      <c r="F45" s="27"/>
    </row>
    <row r="46" spans="1:6" x14ac:dyDescent="0.2">
      <c r="B46" s="121"/>
      <c r="C46" s="122"/>
      <c r="D46" s="30"/>
      <c r="E46" s="27"/>
      <c r="F46" s="27"/>
    </row>
    <row r="47" spans="1:6" x14ac:dyDescent="0.2">
      <c r="B47" s="127"/>
      <c r="C47" s="128"/>
      <c r="D47" s="30"/>
      <c r="E47" s="27"/>
      <c r="F47" s="27"/>
    </row>
    <row r="48" spans="1:6" x14ac:dyDescent="0.2">
      <c r="B48" s="234" t="s">
        <v>554</v>
      </c>
      <c r="C48" s="234"/>
      <c r="D48" s="30"/>
    </row>
    <row r="49" spans="1:4" x14ac:dyDescent="0.2">
      <c r="B49" s="126" t="s">
        <v>406</v>
      </c>
      <c r="C49" s="125">
        <f>H1</f>
        <v>2025</v>
      </c>
      <c r="D49" s="30"/>
    </row>
    <row r="50" spans="1:4" x14ac:dyDescent="0.2">
      <c r="A50" s="22">
        <v>8210</v>
      </c>
      <c r="B50" s="102" t="s">
        <v>47</v>
      </c>
      <c r="C50" s="103">
        <v>-80198060.290000007</v>
      </c>
      <c r="D50" s="30"/>
    </row>
    <row r="51" spans="1:4" x14ac:dyDescent="0.2">
      <c r="A51" s="22">
        <v>8220</v>
      </c>
      <c r="B51" s="102" t="s">
        <v>46</v>
      </c>
      <c r="C51" s="103">
        <v>106379729.38</v>
      </c>
      <c r="D51" s="30"/>
    </row>
    <row r="52" spans="1:4" x14ac:dyDescent="0.2">
      <c r="A52" s="22">
        <v>8230</v>
      </c>
      <c r="B52" s="102" t="s">
        <v>600</v>
      </c>
      <c r="C52" s="103">
        <v>-58521572.649999999</v>
      </c>
      <c r="D52" s="30"/>
    </row>
    <row r="53" spans="1:4" x14ac:dyDescent="0.2">
      <c r="A53" s="22">
        <v>8240</v>
      </c>
      <c r="B53" s="102" t="s">
        <v>45</v>
      </c>
      <c r="C53" s="103">
        <v>12865036.42</v>
      </c>
      <c r="D53" s="30"/>
    </row>
    <row r="54" spans="1:4" x14ac:dyDescent="0.2">
      <c r="A54" s="22">
        <v>8250</v>
      </c>
      <c r="B54" s="102" t="s">
        <v>44</v>
      </c>
      <c r="C54" s="103">
        <v>-69695.259999999995</v>
      </c>
      <c r="D54" s="30"/>
    </row>
    <row r="55" spans="1:4" x14ac:dyDescent="0.2">
      <c r="A55" s="22">
        <v>8260</v>
      </c>
      <c r="B55" s="102" t="s">
        <v>43</v>
      </c>
      <c r="C55" s="103">
        <v>5050489.37</v>
      </c>
      <c r="D55" s="30"/>
    </row>
    <row r="56" spans="1:4" x14ac:dyDescent="0.2">
      <c r="A56" s="22">
        <v>8270</v>
      </c>
      <c r="B56" s="102" t="s">
        <v>42</v>
      </c>
      <c r="C56" s="103">
        <v>14494073.029999999</v>
      </c>
      <c r="D56" s="30"/>
    </row>
    <row r="58" spans="1:4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48:C48"/>
    <mergeCell ref="A1:F1"/>
    <mergeCell ref="A2:F2"/>
    <mergeCell ref="A3:F3"/>
    <mergeCell ref="B39:C39"/>
    <mergeCell ref="A4:F4"/>
    <mergeCell ref="C16:F16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2025-04-22T15:16:22Z</cp:lastPrinted>
  <dcterms:created xsi:type="dcterms:W3CDTF">2012-12-11T20:36:24Z</dcterms:created>
  <dcterms:modified xsi:type="dcterms:W3CDTF">2025-04-22T15:39:49Z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